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1ER TRIM\"/>
    </mc:Choice>
  </mc:AlternateContent>
  <xr:revisionPtr revIDLastSave="0" documentId="8_{3FEB0CC2-C772-48EB-86A4-2424878877FE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65" l="1"/>
  <c r="D38" i="65"/>
  <c r="C37" i="65"/>
  <c r="C37" i="62" l="1"/>
  <c r="C28" i="62"/>
  <c r="C20" i="62"/>
  <c r="D15" i="62"/>
  <c r="C15" i="62"/>
  <c r="C219" i="60"/>
  <c r="C218" i="60" s="1"/>
  <c r="C208" i="60"/>
  <c r="C206" i="60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65" i="60"/>
  <c r="C59" i="60"/>
  <c r="C46" i="60"/>
  <c r="C34" i="60"/>
  <c r="D115" i="59"/>
  <c r="D114" i="59"/>
  <c r="D113" i="59"/>
  <c r="D112" i="59" s="1"/>
  <c r="E112" i="59"/>
  <c r="C112" i="59"/>
  <c r="D111" i="59"/>
  <c r="D110" i="59"/>
  <c r="D109" i="59"/>
  <c r="D108" i="59"/>
  <c r="D107" i="59"/>
  <c r="D106" i="59"/>
  <c r="D105" i="59"/>
  <c r="D104" i="59"/>
  <c r="D103" i="59"/>
  <c r="E102" i="59"/>
  <c r="C102" i="59"/>
  <c r="E61" i="59"/>
  <c r="D61" i="59"/>
  <c r="C61" i="59"/>
  <c r="E53" i="59"/>
  <c r="D53" i="59"/>
  <c r="C53" i="59"/>
  <c r="C99" i="60" l="1"/>
  <c r="D164" i="60" s="1"/>
  <c r="C127" i="60"/>
  <c r="D127" i="60" s="1"/>
  <c r="C160" i="60"/>
  <c r="C170" i="60"/>
  <c r="D137" i="60"/>
  <c r="D102" i="59"/>
  <c r="C8" i="60"/>
  <c r="D186" i="60"/>
  <c r="D206" i="60"/>
  <c r="D220" i="60"/>
  <c r="D207" i="60"/>
  <c r="D201" i="60"/>
  <c r="D187" i="60"/>
  <c r="D176" i="60"/>
  <c r="D159" i="60"/>
  <c r="D152" i="60"/>
  <c r="D140" i="60"/>
  <c r="D121" i="60"/>
  <c r="D114" i="60"/>
  <c r="D109" i="60"/>
  <c r="D189" i="60"/>
  <c r="D215" i="60"/>
  <c r="D100" i="60"/>
  <c r="D213" i="60"/>
  <c r="D200" i="60"/>
  <c r="D194" i="60"/>
  <c r="D181" i="60"/>
  <c r="D175" i="60"/>
  <c r="D158" i="60"/>
  <c r="D139" i="60"/>
  <c r="D133" i="60"/>
  <c r="D120" i="60"/>
  <c r="D113" i="60"/>
  <c r="D106" i="60"/>
  <c r="D99" i="60"/>
  <c r="D172" i="60"/>
  <c r="D101" i="60"/>
  <c r="D141" i="60"/>
  <c r="D212" i="60"/>
  <c r="D199" i="60"/>
  <c r="D193" i="60"/>
  <c r="D169" i="60"/>
  <c r="D163" i="60"/>
  <c r="D145" i="60"/>
  <c r="D138" i="60"/>
  <c r="D132" i="60"/>
  <c r="D119" i="60"/>
  <c r="D112" i="60"/>
  <c r="D105" i="60"/>
  <c r="D178" i="60"/>
  <c r="D135" i="60"/>
  <c r="D116" i="60"/>
  <c r="D195" i="60"/>
  <c r="D122" i="60"/>
  <c r="D211" i="60"/>
  <c r="D205" i="60"/>
  <c r="D192" i="60"/>
  <c r="D168" i="60"/>
  <c r="D162" i="60"/>
  <c r="D150" i="60"/>
  <c r="D144" i="60"/>
  <c r="D126" i="60"/>
  <c r="D118" i="60"/>
  <c r="D111" i="60"/>
  <c r="D104" i="60"/>
  <c r="D190" i="60"/>
  <c r="D130" i="60"/>
  <c r="D166" i="60"/>
  <c r="D182" i="60"/>
  <c r="D128" i="60"/>
  <c r="D210" i="60"/>
  <c r="D191" i="60"/>
  <c r="D179" i="60"/>
  <c r="D173" i="60"/>
  <c r="D156" i="60"/>
  <c r="D143" i="60"/>
  <c r="D125" i="60"/>
  <c r="D110" i="60"/>
  <c r="D103" i="60"/>
  <c r="D197" i="60"/>
  <c r="D155" i="60"/>
  <c r="D136" i="60"/>
  <c r="D102" i="60"/>
  <c r="D196" i="60"/>
  <c r="D154" i="60"/>
  <c r="D123" i="60"/>
  <c r="D165" i="60"/>
  <c r="D134" i="60"/>
  <c r="D217" i="60"/>
  <c r="D209" i="60"/>
  <c r="D184" i="60"/>
  <c r="D124" i="60"/>
  <c r="D108" i="60"/>
  <c r="D188" i="60"/>
  <c r="D153" i="60"/>
  <c r="D107" i="60"/>
  <c r="D216" i="60"/>
  <c r="D203" i="60"/>
  <c r="D183" i="60"/>
  <c r="D148" i="60"/>
  <c r="D129" i="60"/>
  <c r="D202" i="60"/>
  <c r="D147" i="60"/>
  <c r="D115" i="60"/>
  <c r="D146" i="60"/>
  <c r="D170" i="60"/>
  <c r="D204" i="60"/>
  <c r="D167" i="60"/>
  <c r="D198" i="60"/>
  <c r="D149" i="60"/>
  <c r="D174" i="60"/>
  <c r="D117" i="60"/>
  <c r="D151" i="60"/>
  <c r="D177" i="60"/>
  <c r="D208" i="60"/>
  <c r="D157" i="60"/>
  <c r="D180" i="60"/>
  <c r="D218" i="60"/>
  <c r="D160" i="60"/>
  <c r="D219" i="60"/>
  <c r="D171" i="60"/>
  <c r="C185" i="60"/>
  <c r="D185" i="60" s="1"/>
  <c r="D131" i="60"/>
  <c r="C58" i="60"/>
  <c r="D214" i="60" l="1"/>
  <c r="D161" i="60"/>
  <c r="D142" i="60"/>
  <c r="C98" i="60"/>
  <c r="E42" i="65" l="1"/>
  <c r="E37" i="65"/>
  <c r="D39" i="64" l="1"/>
  <c r="F38" i="65" l="1"/>
  <c r="F47" i="65"/>
  <c r="F46" i="65"/>
  <c r="F45" i="65"/>
  <c r="F43" i="65"/>
  <c r="F41" i="65"/>
  <c r="F40" i="65"/>
  <c r="F39" i="65"/>
  <c r="F36" i="65"/>
  <c r="B3" i="65" l="1"/>
  <c r="D47" i="62" l="1"/>
  <c r="D46" i="62" s="1"/>
  <c r="D1" i="60" l="1"/>
  <c r="D3" i="60"/>
  <c r="D2" i="60"/>
  <c r="G3" i="59"/>
  <c r="G2" i="59"/>
  <c r="G1" i="59"/>
  <c r="B1" i="65" l="1"/>
  <c r="A3" i="64" l="1"/>
  <c r="A1" i="64"/>
  <c r="A3" i="63"/>
  <c r="A1" i="63"/>
  <c r="D7" i="63"/>
  <c r="D20" i="63" s="1"/>
  <c r="B3" i="59" l="1"/>
  <c r="B3" i="60" s="1"/>
  <c r="B3" i="61" s="1"/>
  <c r="B1" i="59"/>
  <c r="B1" i="60" s="1"/>
  <c r="B1" i="61" s="1"/>
  <c r="D3" i="62"/>
  <c r="H3" i="65" s="1"/>
  <c r="D2" i="62"/>
  <c r="H2" i="65" s="1"/>
  <c r="D1" i="62"/>
  <c r="H1" i="65" s="1"/>
  <c r="D3" i="61"/>
  <c r="D2" i="61"/>
  <c r="D1" i="61"/>
  <c r="E14" i="59"/>
  <c r="F14" i="59" s="1"/>
  <c r="G14" i="59" s="1"/>
  <c r="B3" i="62" l="1"/>
  <c r="B1" i="62"/>
</calcChain>
</file>

<file path=xl/sharedStrings.xml><?xml version="1.0" encoding="utf-8"?>
<sst xmlns="http://schemas.openxmlformats.org/spreadsheetml/2006/main" count="800" uniqueCount="554">
  <si>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</si>
  <si>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</si>
  <si>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</si>
  <si>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</si>
  <si>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</si>
  <si>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</si>
  <si>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</si>
  <si>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</si>
  <si>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</si>
  <si>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</si>
  <si>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</si>
  <si>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</si>
  <si>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</si>
  <si>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</si>
  <si>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</si>
  <si>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</si>
  <si>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</si>
  <si>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</si>
  <si>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</si>
  <si>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</si>
  <si>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</si>
  <si>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</si>
  <si>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</si>
  <si>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</si>
  <si>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</si>
  <si>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</si>
  <si>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</si>
  <si>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</si>
  <si>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</si>
  <si>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</si>
  <si>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</si>
  <si>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</si>
  <si>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</si>
  <si>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</si>
  <si>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</si>
  <si>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</si>
  <si>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</si>
  <si>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</si>
  <si>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</si>
  <si>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</si>
  <si>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</si>
  <si>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</si>
  <si>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</si>
  <si>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</si>
  <si>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</si>
  <si>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</si>
  <si>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</si>
  <si>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</si>
  <si>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</si>
  <si>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</si>
  <si>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</si>
  <si>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</si>
  <si>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</si>
  <si>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</si>
  <si>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</si>
  <si>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</si>
  <si>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1. Ingresos Presupuestarios</t>
  </si>
  <si>
    <t>4. Total de Gasto Contable (4 = 1 - 2 + 3)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</si>
  <si>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</si>
  <si>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</si>
  <si>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</si>
  <si>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</si>
  <si>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</si>
  <si>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</si>
  <si>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</si>
  <si>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</si>
  <si>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</si>
  <si>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</si>
  <si>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</si>
  <si>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</si>
  <si>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</si>
  <si>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</si>
  <si>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</si>
  <si>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</si>
  <si>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</si>
  <si>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</si>
  <si>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</si>
  <si>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</si>
  <si>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</si>
  <si>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</si>
  <si>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</si>
  <si>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</si>
  <si>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</si>
  <si>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</si>
  <si>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</si>
  <si>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</si>
  <si>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</si>
  <si>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</si>
  <si>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</si>
  <si>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</si>
  <si>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</si>
  <si>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</si>
  <si>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</si>
  <si>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</si>
  <si>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</si>
  <si>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</si>
  <si>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</si>
  <si>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</si>
  <si>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</si>
  <si>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</si>
  <si>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</si>
  <si>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</si>
  <si>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</si>
  <si>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</si>
  <si>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</si>
  <si>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</si>
  <si>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</si>
  <si>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</si>
  <si>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</si>
  <si>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</si>
  <si>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</si>
  <si>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</si>
  <si>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</si>
  <si>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</si>
  <si>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</si>
  <si>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</si>
  <si>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</si>
  <si>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</si>
  <si>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</si>
  <si>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</si>
  <si>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</si>
  <si>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</si>
  <si>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</si>
  <si>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</si>
  <si>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</si>
  <si>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</si>
  <si>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</si>
  <si>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</si>
  <si>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</si>
  <si>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</si>
  <si>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</si>
  <si>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</si>
  <si>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</si>
  <si>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</si>
  <si>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</si>
  <si>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</si>
  <si>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</si>
  <si>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</si>
  <si>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</si>
  <si>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</si>
  <si>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</si>
  <si>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</si>
  <si>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</si>
  <si>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</si>
  <si>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</si>
  <si>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</si>
  <si>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</si>
  <si>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</si>
  <si>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</si>
  <si>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</si>
  <si>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</si>
  <si>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</si>
  <si>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</si>
  <si>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</si>
  <si>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</si>
  <si>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</si>
  <si>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</si>
  <si>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</si>
  <si>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</si>
  <si>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</si>
  <si>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</si>
  <si>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</si>
  <si>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</si>
  <si>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</si>
  <si>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</si>
  <si>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</si>
  <si>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</si>
  <si>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</si>
  <si>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</si>
  <si>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</si>
  <si>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</si>
  <si>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</si>
  <si>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</si>
  <si>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</si>
  <si>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</si>
  <si>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</si>
  <si>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</si>
  <si>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</si>
  <si>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</si>
  <si>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</si>
  <si>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</si>
  <si>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</si>
  <si>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</si>
  <si>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</si>
  <si>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</si>
  <si>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</si>
  <si>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</si>
  <si>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</si>
  <si>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</si>
  <si>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</si>
  <si>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</si>
  <si>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</si>
  <si>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</si>
  <si>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</si>
  <si>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</si>
  <si>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</si>
  <si>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</si>
  <si>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</si>
  <si>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</si>
  <si>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</si>
  <si>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</si>
  <si>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</si>
  <si>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</si>
  <si>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</si>
  <si>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</si>
  <si>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</si>
  <si>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</si>
  <si>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</si>
  <si>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</si>
  <si>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</si>
  <si>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</si>
  <si>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</si>
  <si>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</si>
  <si>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</si>
  <si>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</si>
  <si>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</si>
  <si>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</si>
  <si>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</si>
  <si>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</si>
  <si>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</si>
  <si>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</si>
  <si>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</si>
  <si>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</si>
  <si>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</si>
  <si>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</si>
  <si>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</si>
  <si>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</si>
  <si>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</si>
  <si>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</si>
  <si>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</si>
  <si>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</si>
  <si>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</si>
  <si>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</si>
  <si>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</si>
  <si>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</si>
  <si>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</si>
  <si>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</si>
  <si>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</si>
  <si>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</si>
  <si>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</si>
  <si>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</si>
  <si>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</si>
  <si>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</si>
  <si>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</si>
  <si>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</si>
  <si>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</si>
  <si>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</si>
  <si>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</si>
  <si>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</si>
  <si>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</si>
  <si>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</si>
  <si>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</si>
  <si>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</si>
  <si>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</si>
  <si>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</si>
  <si>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</si>
  <si>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</si>
  <si>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</si>
  <si>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</si>
  <si>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</si>
  <si>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</si>
  <si>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</si>
  <si>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</si>
  <si>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</si>
  <si>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</si>
  <si>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</si>
  <si>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</si>
  <si>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</si>
  <si>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</si>
  <si>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</si>
  <si>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</si>
  <si>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</si>
  <si>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</si>
  <si>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</si>
  <si>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</si>
  <si>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</si>
  <si>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</si>
  <si>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</si>
  <si>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</si>
  <si>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</si>
  <si>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</si>
  <si>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</si>
  <si>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</si>
  <si>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</si>
  <si>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</si>
  <si>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</si>
  <si>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</si>
  <si>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</si>
  <si>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</si>
  <si>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</si>
  <si>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</si>
  <si>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</si>
  <si>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</si>
  <si>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</si>
  <si>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</si>
  <si>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</si>
  <si>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</si>
  <si>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</si>
  <si>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</si>
  <si>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</si>
  <si>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</si>
  <si>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</si>
  <si>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</si>
  <si>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</si>
  <si>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</si>
  <si>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</si>
  <si>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</si>
  <si>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</si>
  <si>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</si>
  <si>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</si>
  <si>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</si>
  <si>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</si>
  <si>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</si>
  <si>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</si>
  <si>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</si>
  <si>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</si>
  <si>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</si>
  <si>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</si>
  <si>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</si>
  <si>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</si>
  <si>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</si>
  <si>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</si>
  <si>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</si>
  <si>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</si>
  <si>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</si>
  <si>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</si>
  <si>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</si>
  <si>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</si>
  <si>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</si>
  <si>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</si>
  <si>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</si>
  <si>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</si>
  <si>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</si>
  <si>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</si>
  <si>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</si>
  <si>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</si>
  <si>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</si>
  <si>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</si>
  <si>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</si>
  <si>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</si>
  <si>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</si>
  <si>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</si>
  <si>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</si>
  <si>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</si>
  <si>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</si>
  <si>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</si>
  <si>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</si>
  <si>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</si>
  <si>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</si>
  <si>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</si>
  <si>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</si>
  <si>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</si>
  <si>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</si>
  <si>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</si>
  <si>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</si>
  <si>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</si>
  <si>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</si>
  <si>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</si>
  <si>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</si>
  <si>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</si>
  <si>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</si>
  <si>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</si>
  <si>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</si>
  <si>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</si>
  <si>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</si>
  <si>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</si>
  <si>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</si>
  <si>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</si>
  <si>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</si>
  <si>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</si>
  <si>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</si>
  <si>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</si>
  <si>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</si>
  <si>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</si>
  <si>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</si>
  <si>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</si>
  <si>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</si>
  <si>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</si>
  <si>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</si>
  <si>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</si>
  <si>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</si>
  <si>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</si>
  <si>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</si>
  <si>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</si>
  <si>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</si>
  <si>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</si>
  <si>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</si>
  <si>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</si>
  <si>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</si>
  <si>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</si>
  <si>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</si>
  <si>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</si>
  <si>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</si>
  <si>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</si>
  <si>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</si>
  <si>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</si>
  <si>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</si>
  <si>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</si>
  <si>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</si>
  <si>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</si>
  <si>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</si>
  <si>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</si>
  <si>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</si>
  <si>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</si>
  <si>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</si>
  <si>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</si>
  <si>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</si>
  <si>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</si>
  <si>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</si>
  <si>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</si>
  <si>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</si>
  <si>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</si>
  <si>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</si>
  <si>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</si>
  <si>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</si>
  <si>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</si>
  <si>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</si>
  <si>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</si>
  <si>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</si>
  <si>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</si>
  <si>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</si>
  <si>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</si>
  <si>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</si>
  <si>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</si>
  <si>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</si>
  <si>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</si>
  <si>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</si>
  <si>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</si>
  <si>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</si>
  <si>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</si>
  <si>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</si>
  <si>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</si>
  <si>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</si>
  <si>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</si>
  <si>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</si>
  <si>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</si>
  <si>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</si>
  <si>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</si>
  <si>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</si>
  <si>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</si>
  <si>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</si>
  <si>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</si>
  <si>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</si>
  <si>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</si>
  <si>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</si>
  <si>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</si>
  <si>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</si>
  <si>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</si>
  <si>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</si>
  <si>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</si>
  <si>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</si>
  <si>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</si>
  <si>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</si>
  <si>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</si>
  <si>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CONSEJO DE TURISMO DE CELAYA GUANAJUATO</t>
  </si>
  <si>
    <t>Trimestral</t>
  </si>
  <si>
    <t>NO APLICA</t>
  </si>
  <si>
    <t>FONDOS FIJOS</t>
  </si>
  <si>
    <t>se programan pagos cada 15 dias</t>
  </si>
  <si>
    <t>se paga dentro del periodo establecido</t>
  </si>
  <si>
    <t>por el tiempo</t>
  </si>
  <si>
    <t>anual</t>
  </si>
  <si>
    <t>vida util</t>
  </si>
  <si>
    <t>Municipal</t>
  </si>
  <si>
    <t>intereses devengados del mes</t>
  </si>
  <si>
    <t>Notas de memoria  de los Estados Financieros</t>
  </si>
  <si>
    <t>GASTOS POR COMPROBAR</t>
  </si>
  <si>
    <t>MENOS DE 90 DIAS</t>
  </si>
  <si>
    <t>provision de aguinaldo se paga fin del año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</si>
  <si>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</si>
  <si>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</si>
  <si>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</si>
  <si>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</si>
  <si>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</si>
  <si>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</si>
  <si>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</si>
  <si>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</si>
  <si>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</si>
  <si>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</si>
  <si>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</si>
  <si>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</si>
  <si>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</si>
  <si>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</si>
  <si>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</si>
  <si>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</si>
  <si>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</si>
  <si>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</si>
  <si>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</si>
  <si>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</si>
  <si>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</si>
  <si>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</si>
  <si>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subsidio municipal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</si>
  <si>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</si>
  <si>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</si>
  <si>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</si>
  <si>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</si>
  <si>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</si>
  <si>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hacen cortes y depositos semanales</t>
  </si>
  <si>
    <t>sueldos personal CTC</t>
  </si>
  <si>
    <t>Apoyo a eventos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</si>
  <si>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</si>
  <si>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</si>
  <si>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</si>
  <si>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</si>
  <si>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</si>
  <si>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</si>
  <si>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</si>
  <si>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</si>
  <si>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</si>
  <si>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</si>
  <si>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</si>
  <si>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</si>
  <si>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</si>
  <si>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</si>
  <si>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</si>
  <si>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</si>
  <si>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</si>
  <si>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</si>
  <si>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</si>
  <si>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</si>
  <si>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</si>
  <si>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</si>
  <si>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</si>
  <si>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</si>
  <si>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</si>
  <si>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</si>
  <si>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</si>
  <si>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</si>
  <si>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</si>
  <si>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2.19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</si>
  <si>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</si>
  <si>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</si>
  <si>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</si>
  <si>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</si>
  <si>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</si>
  <si>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</si>
  <si>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</si>
  <si>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</si>
  <si>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</si>
  <si>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</si>
  <si>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</si>
  <si>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</si>
  <si>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</si>
  <si>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</si>
  <si>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</si>
  <si>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 xml:space="preserve">   Provisiones para Contingencias y Otras Erogaciones Especiales</t>
  </si>
  <si>
    <t xml:space="preserve">   Amortización de la Deuda Pública</t>
  </si>
  <si>
    <t>Notas de Desglose y Memoria</t>
  </si>
  <si>
    <t>Notas Desgloce Estado de Situacion Financiera</t>
  </si>
  <si>
    <t>Notas de Desgloce Estado de Actividades</t>
  </si>
  <si>
    <t>ACT-02 PARTICIPACIONES, APORTACIONES, CONVENIOS, INCENTIVOS…</t>
  </si>
  <si>
    <t>Bajo protesta de decir verdad declaramos que los Estados Financieros y sus notas, son razonablemente correctos y son responsabilidad del emisor.</t>
  </si>
  <si>
    <t>Campaña de promocion</t>
  </si>
  <si>
    <t>Correspondiente del 01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</si>
</sst>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theme="0"/>
        <bgColor rgb="FF000000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5" fillId="0" borderId="0"/>
  </cellStyleXfs>
  <cellXfs count="13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1" fillId="0" borderId="0" xfId="8" applyFont="1" applyAlignment="1">
      <alignment vertical="center"/>
    </xf>
    <xf numFmtId="0" fontId="13" fillId="2" borderId="0" xfId="8" applyFont="1" applyFill="1"/>
    <xf numFmtId="0" fontId="11" fillId="0" borderId="0" xfId="8" applyFont="1"/>
    <xf numFmtId="0" fontId="11" fillId="0" borderId="0" xfId="8" applyFont="1" applyAlignment="1">
      <alignment horizontal="center"/>
    </xf>
    <xf numFmtId="4" fontId="11" fillId="0" borderId="0" xfId="8" applyNumberFormat="1" applyFont="1"/>
    <xf numFmtId="0" fontId="11" fillId="0" borderId="0" xfId="8" applyFont="1" applyAlignment="1">
      <alignment horizontal="center" vertical="center"/>
    </xf>
    <xf numFmtId="9" fontId="11" fillId="0" borderId="0" xfId="8" applyNumberFormat="1" applyFont="1"/>
    <xf numFmtId="0" fontId="11" fillId="0" borderId="0" xfId="9" applyFont="1"/>
    <xf numFmtId="0" fontId="13" fillId="2" borderId="0" xfId="9" applyFont="1" applyFill="1" applyAlignment="1">
      <alignment horizontal="center" vertical="center"/>
    </xf>
    <xf numFmtId="0" fontId="13" fillId="2" borderId="0" xfId="9" applyFont="1" applyFill="1"/>
    <xf numFmtId="0" fontId="11" fillId="0" borderId="0" xfId="9" applyFont="1" applyAlignment="1">
      <alignment horizontal="center"/>
    </xf>
    <xf numFmtId="4" fontId="11" fillId="0" borderId="0" xfId="9" applyNumberFormat="1" applyFont="1"/>
    <xf numFmtId="0" fontId="11" fillId="0" borderId="0" xfId="9" applyFont="1" applyAlignment="1">
      <alignment vertical="center"/>
    </xf>
    <xf numFmtId="0" fontId="6" fillId="0" borderId="0" xfId="10" applyFont="1" applyBorder="1" applyAlignment="1">
      <alignment vertical="center"/>
    </xf>
    <xf numFmtId="0" fontId="6" fillId="0" borderId="0" xfId="10" applyFont="1"/>
    <xf numFmtId="0" fontId="9" fillId="0" borderId="0" xfId="10" applyFont="1" applyBorder="1"/>
    <xf numFmtId="0" fontId="10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/>
    </xf>
    <xf numFmtId="0" fontId="10" fillId="0" borderId="2" xfId="10" applyFont="1" applyFill="1" applyBorder="1" applyAlignment="1">
      <alignment vertical="center"/>
    </xf>
    <xf numFmtId="0" fontId="10" fillId="0" borderId="12" xfId="10" applyFont="1" applyFill="1" applyBorder="1" applyAlignment="1">
      <alignment vertical="center" wrapText="1"/>
    </xf>
    <xf numFmtId="4" fontId="10" fillId="0" borderId="1" xfId="10" applyNumberFormat="1" applyFont="1" applyFill="1" applyBorder="1" applyAlignment="1">
      <alignment horizontal="right" vertical="center" wrapText="1"/>
    </xf>
    <xf numFmtId="4" fontId="6" fillId="0" borderId="1" xfId="10" applyNumberFormat="1" applyFont="1" applyFill="1" applyBorder="1" applyAlignment="1">
      <alignment horizontal="right"/>
    </xf>
    <xf numFmtId="0" fontId="6" fillId="0" borderId="2" xfId="10" applyFont="1" applyBorder="1"/>
    <xf numFmtId="0" fontId="11" fillId="0" borderId="12" xfId="10" applyFont="1" applyFill="1" applyBorder="1" applyAlignment="1">
      <alignment horizontal="left" vertical="center" wrapText="1"/>
    </xf>
    <xf numFmtId="4" fontId="11" fillId="0" borderId="1" xfId="10" applyNumberFormat="1" applyFont="1" applyFill="1" applyBorder="1" applyAlignment="1">
      <alignment horizontal="right" vertical="center" wrapText="1" indent="1"/>
    </xf>
    <xf numFmtId="4" fontId="11" fillId="0" borderId="13" xfId="10" applyNumberFormat="1" applyFont="1" applyFill="1" applyBorder="1" applyAlignment="1">
      <alignment horizontal="right" vertical="center"/>
    </xf>
    <xf numFmtId="4" fontId="11" fillId="0" borderId="10" xfId="10" applyNumberFormat="1" applyFont="1" applyFill="1" applyBorder="1" applyAlignment="1">
      <alignment horizontal="right" vertical="center"/>
    </xf>
    <xf numFmtId="0" fontId="11" fillId="0" borderId="2" xfId="10" applyFont="1" applyFill="1" applyBorder="1" applyAlignment="1">
      <alignment horizontal="left" vertical="center"/>
    </xf>
    <xf numFmtId="0" fontId="11" fillId="0" borderId="9" xfId="10" applyFont="1" applyFill="1" applyBorder="1" applyAlignment="1">
      <alignment horizontal="left" vertical="center" wrapText="1"/>
    </xf>
    <xf numFmtId="4" fontId="11" fillId="0" borderId="9" xfId="10" applyNumberFormat="1" applyFont="1" applyFill="1" applyBorder="1" applyAlignment="1">
      <alignment horizontal="right" vertical="center" wrapText="1" indent="1"/>
    </xf>
    <xf numFmtId="4" fontId="11" fillId="0" borderId="14" xfId="10" applyNumberFormat="1" applyFont="1" applyFill="1" applyBorder="1" applyAlignment="1">
      <alignment horizontal="right" vertical="center"/>
    </xf>
    <xf numFmtId="0" fontId="11" fillId="0" borderId="12" xfId="10" applyFont="1" applyFill="1" applyBorder="1" applyAlignment="1">
      <alignment horizontal="left" vertical="center"/>
    </xf>
    <xf numFmtId="4" fontId="11" fillId="0" borderId="1" xfId="10" applyNumberFormat="1" applyFont="1" applyFill="1" applyBorder="1" applyAlignment="1">
      <alignment horizontal="right" vertical="center" indent="1"/>
    </xf>
    <xf numFmtId="0" fontId="11" fillId="0" borderId="9" xfId="10" applyFont="1" applyFill="1" applyBorder="1" applyAlignment="1">
      <alignment horizontal="left" vertical="center"/>
    </xf>
    <xf numFmtId="4" fontId="11" fillId="0" borderId="11" xfId="10" applyNumberFormat="1" applyFont="1" applyFill="1" applyBorder="1" applyAlignment="1">
      <alignment horizontal="right" vertical="center" indent="1"/>
    </xf>
    <xf numFmtId="4" fontId="10" fillId="0" borderId="15" xfId="10" applyNumberFormat="1" applyFont="1" applyFill="1" applyBorder="1" applyAlignment="1">
      <alignment horizontal="right" vertical="center"/>
    </xf>
    <xf numFmtId="0" fontId="6" fillId="0" borderId="0" xfId="10" applyFont="1" applyBorder="1" applyAlignment="1">
      <alignment horizontal="center" vertical="center"/>
    </xf>
    <xf numFmtId="0" fontId="6" fillId="0" borderId="0" xfId="10" applyFont="1" applyFill="1" applyBorder="1"/>
    <xf numFmtId="0" fontId="6" fillId="0" borderId="9" xfId="10" applyFont="1" applyBorder="1"/>
    <xf numFmtId="4" fontId="9" fillId="0" borderId="9" xfId="10" applyNumberFormat="1" applyFont="1" applyFill="1" applyBorder="1"/>
    <xf numFmtId="4" fontId="9" fillId="0" borderId="1" xfId="10" applyNumberFormat="1" applyFont="1" applyFill="1" applyBorder="1"/>
    <xf numFmtId="0" fontId="11" fillId="0" borderId="12" xfId="10" applyFont="1" applyFill="1" applyBorder="1" applyAlignment="1">
      <alignment horizontal="left" vertical="center" wrapText="1" indent="1"/>
    </xf>
    <xf numFmtId="4" fontId="6" fillId="0" borderId="13" xfId="10" applyNumberFormat="1" applyFont="1" applyFill="1" applyBorder="1"/>
    <xf numFmtId="4" fontId="6" fillId="0" borderId="10" xfId="10" applyNumberFormat="1" applyFont="1" applyFill="1" applyBorder="1"/>
    <xf numFmtId="0" fontId="11" fillId="0" borderId="12" xfId="10" applyFont="1" applyFill="1" applyBorder="1" applyAlignment="1">
      <alignment horizontal="left" vertical="center" indent="1"/>
    </xf>
    <xf numFmtId="0" fontId="11" fillId="0" borderId="9" xfId="10" applyFont="1" applyFill="1" applyBorder="1" applyAlignment="1">
      <alignment vertical="center"/>
    </xf>
    <xf numFmtId="4" fontId="6" fillId="0" borderId="14" xfId="10" applyNumberFormat="1" applyFont="1" applyFill="1" applyBorder="1"/>
    <xf numFmtId="4" fontId="10" fillId="0" borderId="1" xfId="10" applyNumberFormat="1" applyFont="1" applyFill="1" applyBorder="1" applyAlignment="1">
      <alignment horizontal="right" vertical="center"/>
    </xf>
    <xf numFmtId="4" fontId="6" fillId="0" borderId="0" xfId="10" applyNumberFormat="1" applyFont="1"/>
    <xf numFmtId="0" fontId="10" fillId="0" borderId="0" xfId="9" applyFont="1" applyAlignment="1">
      <alignment horizontal="center"/>
    </xf>
    <xf numFmtId="0" fontId="10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6" fillId="4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  <protection locked="0"/>
    </xf>
    <xf numFmtId="0" fontId="10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2" borderId="0" xfId="8" applyFont="1" applyFill="1"/>
    <xf numFmtId="0" fontId="11" fillId="5" borderId="0" xfId="8" applyFont="1" applyFill="1" applyAlignment="1">
      <alignment vertical="center"/>
    </xf>
    <xf numFmtId="0" fontId="10" fillId="0" borderId="0" xfId="8" applyFont="1"/>
    <xf numFmtId="4" fontId="10" fillId="0" borderId="0" xfId="8" applyNumberFormat="1" applyFont="1"/>
    <xf numFmtId="0" fontId="1" fillId="2" borderId="0" xfId="8" applyFont="1" applyFill="1" applyAlignment="1">
      <alignment horizontal="center" vertical="center"/>
    </xf>
    <xf numFmtId="0" fontId="11" fillId="5" borderId="0" xfId="8" applyFont="1" applyFill="1" applyAlignment="1">
      <alignment horizontal="center" vertical="center"/>
    </xf>
    <xf numFmtId="0" fontId="18" fillId="5" borderId="0" xfId="8" applyFont="1" applyFill="1" applyAlignment="1">
      <alignment horizontal="center" vertical="center"/>
    </xf>
    <xf numFmtId="0" fontId="11" fillId="5" borderId="0" xfId="8" applyFont="1" applyFill="1"/>
    <xf numFmtId="0" fontId="18" fillId="5" borderId="0" xfId="8" applyFont="1" applyFill="1" applyAlignment="1">
      <alignment horizontal="center"/>
    </xf>
    <xf numFmtId="0" fontId="11" fillId="5" borderId="0" xfId="9" applyFont="1" applyFill="1"/>
    <xf numFmtId="0" fontId="10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0" borderId="0" xfId="8" applyFont="1" applyAlignment="1">
      <alignment wrapText="1"/>
    </xf>
    <xf numFmtId="0" fontId="1" fillId="2" borderId="0" xfId="9" applyFont="1" applyFill="1"/>
    <xf numFmtId="0" fontId="1" fillId="2" borderId="0" xfId="9" applyFont="1" applyFill="1" applyAlignment="1">
      <alignment horizontal="center" vertical="center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  <xf numFmtId="0" fontId="11" fillId="5" borderId="0" xfId="9" applyFont="1" applyFill="1" applyAlignment="1">
      <alignment vertical="center"/>
    </xf>
    <xf numFmtId="0" fontId="18" fillId="5" borderId="0" xfId="9" applyFont="1" applyFill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/>
    </xf>
    <xf numFmtId="0" fontId="10" fillId="0" borderId="11" xfId="10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4" fontId="11" fillId="0" borderId="11" xfId="10" applyNumberFormat="1" applyFont="1" applyFill="1" applyBorder="1" applyAlignment="1">
      <alignment horizontal="right" vertical="center"/>
    </xf>
    <xf numFmtId="4" fontId="10" fillId="0" borderId="0" xfId="10" applyNumberFormat="1" applyFont="1" applyFill="1" applyBorder="1" applyAlignment="1">
      <alignment horizontal="right" vertical="center"/>
    </xf>
    <xf numFmtId="4" fontId="10" fillId="0" borderId="11" xfId="10" applyNumberFormat="1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vertical="center"/>
    </xf>
    <xf numFmtId="0" fontId="11" fillId="0" borderId="0" xfId="9" applyFont="1" applyAlignment="1">
      <alignment horizontal="left" wrapText="1"/>
    </xf>
    <xf numFmtId="0" fontId="10" fillId="0" borderId="0" xfId="8" applyFont="1" applyAlignment="1">
      <alignment horizontal="center"/>
    </xf>
    <xf numFmtId="0" fontId="10" fillId="0" borderId="0" xfId="8" applyFont="1" applyBorder="1" applyAlignment="1">
      <alignment horizontal="center"/>
    </xf>
    <xf numFmtId="0" fontId="10" fillId="0" borderId="0" xfId="8" applyFont="1" applyBorder="1"/>
    <xf numFmtId="4" fontId="9" fillId="0" borderId="0" xfId="0" applyNumberFormat="1" applyFont="1" applyFill="1" applyBorder="1" applyAlignment="1">
      <alignment wrapText="1"/>
    </xf>
    <xf numFmtId="0" fontId="1" fillId="0" borderId="1" xfId="10" applyFont="1" applyFill="1" applyBorder="1" applyAlignment="1">
      <alignment vertical="center" wrapText="1"/>
    </xf>
    <xf numFmtId="43" fontId="7" fillId="4" borderId="1" xfId="12" applyFont="1" applyFill="1" applyBorder="1" applyAlignment="1" applyProtection="1">
      <alignment horizontal="center" vertical="center" wrapText="1"/>
    </xf>
    <xf numFmtId="43" fontId="7" fillId="4" borderId="12" xfId="12" applyFont="1" applyFill="1" applyBorder="1" applyAlignment="1" applyProtection="1">
      <alignment horizontal="center" vertical="center" wrapText="1"/>
    </xf>
    <xf numFmtId="10" fontId="11" fillId="0" borderId="0" xfId="9" applyNumberFormat="1" applyFont="1"/>
    <xf numFmtId="0" fontId="1" fillId="3" borderId="0" xfId="8" applyFont="1" applyFill="1" applyAlignment="1">
      <alignment horizontal="right" vertical="center"/>
    </xf>
    <xf numFmtId="0" fontId="13" fillId="2" borderId="0" xfId="8" applyFont="1" applyFill="1" applyAlignment="1">
      <alignment horizontal="right"/>
    </xf>
    <xf numFmtId="0" fontId="11" fillId="5" borderId="0" xfId="8" applyFont="1" applyFill="1" applyAlignment="1">
      <alignment horizontal="right"/>
    </xf>
    <xf numFmtId="0" fontId="7" fillId="4" borderId="1" xfId="0" applyFont="1" applyFill="1" applyBorder="1" applyAlignment="1" applyProtection="1">
      <alignment horizontal="right" vertical="center" wrapText="1"/>
    </xf>
    <xf numFmtId="0" fontId="11" fillId="0" borderId="0" xfId="8" applyFont="1" applyAlignment="1">
      <alignment horizontal="right"/>
    </xf>
    <xf numFmtId="0" fontId="11" fillId="0" borderId="0" xfId="8" applyFont="1" applyAlignment="1">
      <alignment horizontal="left"/>
    </xf>
    <xf numFmtId="0" fontId="6" fillId="0" borderId="2" xfId="10" applyFont="1" applyBorder="1" applyAlignment="1">
      <alignment horizontal="left"/>
    </xf>
    <xf numFmtId="4" fontId="6" fillId="0" borderId="0" xfId="10" applyNumberFormat="1" applyFont="1" applyFill="1" applyBorder="1"/>
    <xf numFmtId="0" fontId="6" fillId="0" borderId="2" xfId="10" applyFont="1" applyBorder="1" applyAlignment="1">
      <alignment horizontal="right"/>
    </xf>
    <xf numFmtId="0" fontId="6" fillId="0" borderId="9" xfId="10" applyFont="1" applyBorder="1" applyAlignment="1">
      <alignment horizontal="right"/>
    </xf>
    <xf numFmtId="0" fontId="9" fillId="0" borderId="2" xfId="10" applyFont="1" applyBorder="1"/>
    <xf numFmtId="0" fontId="6" fillId="0" borderId="13" xfId="10" applyFont="1" applyBorder="1" applyAlignment="1">
      <alignment horizontal="right"/>
    </xf>
    <xf numFmtId="0" fontId="11" fillId="0" borderId="16" xfId="10" applyFont="1" applyFill="1" applyBorder="1" applyAlignment="1">
      <alignment horizontal="left" vertical="center" wrapText="1" indent="1"/>
    </xf>
    <xf numFmtId="0" fontId="6" fillId="0" borderId="0" xfId="10" applyFont="1" applyBorder="1"/>
    <xf numFmtId="0" fontId="11" fillId="0" borderId="0" xfId="10" applyFont="1" applyFill="1" applyBorder="1" applyAlignment="1">
      <alignment horizontal="left" vertical="center" wrapText="1" indent="1"/>
    </xf>
    <xf numFmtId="4" fontId="11" fillId="0" borderId="0" xfId="10" applyNumberFormat="1" applyFont="1" applyFill="1" applyBorder="1" applyAlignment="1">
      <alignment horizontal="right" vertical="center" wrapText="1" indent="1"/>
    </xf>
    <xf numFmtId="4" fontId="11" fillId="0" borderId="12" xfId="10" applyNumberFormat="1" applyFont="1" applyFill="1" applyBorder="1" applyAlignment="1">
      <alignment horizontal="right" vertical="center" wrapText="1" indent="1"/>
    </xf>
    <xf numFmtId="4" fontId="10" fillId="0" borderId="1" xfId="10" applyNumberFormat="1" applyFont="1" applyFill="1" applyBorder="1" applyAlignment="1">
      <alignment horizontal="right" vertical="center" wrapText="1" indent="1"/>
    </xf>
    <xf numFmtId="4" fontId="2" fillId="0" borderId="0" xfId="13" applyNumberFormat="1" applyFont="1"/>
    <xf numFmtId="9" fontId="2" fillId="0" borderId="0" xfId="13" applyNumberFormat="1" applyFont="1"/>
    <xf numFmtId="0" fontId="4" fillId="3" borderId="0" xfId="8" applyFont="1" applyFill="1" applyAlignment="1">
      <alignment horizontal="center" vertical="center"/>
    </xf>
    <xf numFmtId="0" fontId="4" fillId="3" borderId="14" xfId="8" applyFont="1" applyFill="1" applyBorder="1" applyAlignment="1">
      <alignment horizontal="center" vertical="center"/>
    </xf>
    <xf numFmtId="0" fontId="2" fillId="0" borderId="0" xfId="3" applyFont="1" applyBorder="1" applyAlignment="1" applyProtection="1">
      <alignment vertical="top" wrapText="1"/>
    </xf>
    <xf numFmtId="0" fontId="18" fillId="3" borderId="0" xfId="8" applyFont="1" applyFill="1" applyAlignment="1">
      <alignment horizontal="center" vertical="center"/>
    </xf>
    <xf numFmtId="0" fontId="10" fillId="3" borderId="0" xfId="8" applyFont="1" applyFill="1" applyAlignment="1">
      <alignment horizontal="center" vertical="center"/>
    </xf>
    <xf numFmtId="0" fontId="17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 vertical="center"/>
    </xf>
    <xf numFmtId="0" fontId="9" fillId="5" borderId="0" xfId="10" applyFont="1" applyFill="1" applyBorder="1" applyAlignment="1">
      <alignment horizontal="center"/>
    </xf>
    <xf numFmtId="0" fontId="4" fillId="5" borderId="0" xfId="10" applyFont="1" applyFill="1" applyBorder="1" applyAlignment="1" applyProtection="1">
      <alignment horizontal="center" vertical="center" wrapText="1"/>
      <protection locked="0"/>
    </xf>
    <xf numFmtId="0" fontId="1" fillId="5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8" fillId="5" borderId="0" xfId="9" applyFont="1" applyFill="1" applyAlignment="1">
      <alignment horizontal="center"/>
    </xf>
    <xf numFmtId="0" fontId="19" fillId="5" borderId="0" xfId="9" applyFont="1" applyFill="1" applyAlignment="1">
      <alignment horizontal="center"/>
    </xf>
  </cellXfs>
  <cellStyles count="15">
    <cellStyle name="Hipervínculo" xfId="11" builtinId="8"/>
    <cellStyle name="Millares" xfId="12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4" xr:uid="{00000000-0005-0000-0000-000009000000}"/>
    <cellStyle name="Normal 3 3" xfId="13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57150</xdr:rowOff>
    </xdr:from>
    <xdr:to>
      <xdr:col>1</xdr:col>
      <xdr:colOff>4848225</xdr:colOff>
      <xdr:row>2</xdr:row>
      <xdr:rowOff>209550</xdr:rowOff>
    </xdr:to>
    <xdr:pic>
      <xdr:nvPicPr>
        <xdr:cNvPr id="6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571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83820</xdr:rowOff>
    </xdr:from>
    <xdr:to>
      <xdr:col>1</xdr:col>
      <xdr:colOff>166212</xdr:colOff>
      <xdr:row>2</xdr:row>
      <xdr:rowOff>164646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" y="83820"/>
          <a:ext cx="1103472" cy="621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44929</xdr:colOff>
      <xdr:row>0</xdr:row>
      <xdr:rowOff>17972</xdr:rowOff>
    </xdr:from>
    <xdr:to>
      <xdr:col>7</xdr:col>
      <xdr:colOff>702154</xdr:colOff>
      <xdr:row>2</xdr:row>
      <xdr:rowOff>228061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0023" y="17972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100642</xdr:colOff>
      <xdr:row>0</xdr:row>
      <xdr:rowOff>35943</xdr:rowOff>
    </xdr:from>
    <xdr:to>
      <xdr:col>1</xdr:col>
      <xdr:colOff>521189</xdr:colOff>
      <xdr:row>2</xdr:row>
      <xdr:rowOff>183336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42" y="35943"/>
          <a:ext cx="1103472" cy="6218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114300</xdr:rowOff>
    </xdr:from>
    <xdr:to>
      <xdr:col>1</xdr:col>
      <xdr:colOff>432912</xdr:colOff>
      <xdr:row>3</xdr:row>
      <xdr:rowOff>27486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114300"/>
          <a:ext cx="1103472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28575</xdr:rowOff>
    </xdr:from>
    <xdr:to>
      <xdr:col>4</xdr:col>
      <xdr:colOff>762000</xdr:colOff>
      <xdr:row>2</xdr:row>
      <xdr:rowOff>190500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857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114300</xdr:rowOff>
    </xdr:from>
    <xdr:to>
      <xdr:col>1</xdr:col>
      <xdr:colOff>410052</xdr:colOff>
      <xdr:row>2</xdr:row>
      <xdr:rowOff>210366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114300"/>
          <a:ext cx="1103472" cy="621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57150</xdr:rowOff>
    </xdr:from>
    <xdr:to>
      <xdr:col>4</xdr:col>
      <xdr:colOff>657225</xdr:colOff>
      <xdr:row>3</xdr:row>
      <xdr:rowOff>38100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571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76200</xdr:rowOff>
    </xdr:from>
    <xdr:to>
      <xdr:col>0</xdr:col>
      <xdr:colOff>1187292</xdr:colOff>
      <xdr:row>2</xdr:row>
      <xdr:rowOff>225606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76200"/>
          <a:ext cx="1103472" cy="62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9525</xdr:rowOff>
    </xdr:from>
    <xdr:to>
      <xdr:col>4</xdr:col>
      <xdr:colOff>1047750</xdr:colOff>
      <xdr:row>2</xdr:row>
      <xdr:rowOff>228600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95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22860</xdr:rowOff>
    </xdr:from>
    <xdr:to>
      <xdr:col>1</xdr:col>
      <xdr:colOff>493872</xdr:colOff>
      <xdr:row>2</xdr:row>
      <xdr:rowOff>172266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2860"/>
          <a:ext cx="1103472" cy="621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123825</xdr:rowOff>
    </xdr:from>
    <xdr:to>
      <xdr:col>3</xdr:col>
      <xdr:colOff>1143000</xdr:colOff>
      <xdr:row>3</xdr:row>
      <xdr:rowOff>104775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238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99060</xdr:rowOff>
    </xdr:from>
    <xdr:to>
      <xdr:col>1</xdr:col>
      <xdr:colOff>1103472</xdr:colOff>
      <xdr:row>3</xdr:row>
      <xdr:rowOff>12246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9060"/>
          <a:ext cx="1103472" cy="6218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95250</xdr:rowOff>
    </xdr:from>
    <xdr:to>
      <xdr:col>3</xdr:col>
      <xdr:colOff>1047750</xdr:colOff>
      <xdr:row>3</xdr:row>
      <xdr:rowOff>76200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952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0</xdr:row>
      <xdr:rowOff>114300</xdr:rowOff>
    </xdr:from>
    <xdr:to>
      <xdr:col>1</xdr:col>
      <xdr:colOff>966312</xdr:colOff>
      <xdr:row>3</xdr:row>
      <xdr:rowOff>27486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" y="114300"/>
          <a:ext cx="1103472" cy="6218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47625</xdr:rowOff>
    </xdr:from>
    <xdr:to>
      <xdr:col>9</xdr:col>
      <xdr:colOff>561975</xdr:colOff>
      <xdr:row>3</xdr:row>
      <xdr:rowOff>28575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476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22860</xdr:rowOff>
    </xdr:from>
    <xdr:to>
      <xdr:col>1</xdr:col>
      <xdr:colOff>631032</xdr:colOff>
      <xdr:row>2</xdr:row>
      <xdr:rowOff>172266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22860"/>
          <a:ext cx="1103472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D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1" sqref="A41:XFD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4" ht="21" customHeight="1" x14ac:dyDescent="0.2">
      <c r="A1" s="124" t="s">
        <v>454</v>
      </c>
      <c r="B1" s="124"/>
      <c r="C1" s="1" t="s">
        <v>145</v>
      </c>
      <c r="D1" s="64">
        <v>2019</v>
      </c>
    </row>
    <row r="2" spans="1:4" ht="21.75" customHeight="1" x14ac:dyDescent="0.2">
      <c r="A2" s="124" t="s">
        <v>547</v>
      </c>
      <c r="B2" s="124"/>
      <c r="C2" s="1" t="s">
        <v>146</v>
      </c>
      <c r="D2" s="64" t="s">
        <v>455</v>
      </c>
    </row>
    <row r="3" spans="1:4" ht="17.25" customHeight="1" x14ac:dyDescent="0.2">
      <c r="A3" s="125" t="s">
        <v>553</v>
      </c>
      <c r="B3" s="125"/>
      <c r="C3" s="1" t="s">
        <v>147</v>
      </c>
      <c r="D3" s="64">
        <v>1</v>
      </c>
    </row>
    <row r="4" spans="1:4" ht="15" customHeight="1" x14ac:dyDescent="0.2">
      <c r="A4" s="63" t="s">
        <v>37</v>
      </c>
      <c r="B4" s="63" t="s">
        <v>38</v>
      </c>
    </row>
    <row r="5" spans="1:4" x14ac:dyDescent="0.2">
      <c r="A5" s="2"/>
      <c r="B5" s="3"/>
    </row>
    <row r="6" spans="1:4" x14ac:dyDescent="0.2">
      <c r="A6" s="4"/>
      <c r="B6" s="5" t="s">
        <v>41</v>
      </c>
    </row>
    <row r="7" spans="1:4" x14ac:dyDescent="0.2">
      <c r="A7" s="4"/>
      <c r="B7" s="5"/>
    </row>
    <row r="8" spans="1:4" x14ac:dyDescent="0.2">
      <c r="A8" s="4"/>
      <c r="B8" s="6" t="s">
        <v>0</v>
      </c>
    </row>
    <row r="9" spans="1:4" x14ac:dyDescent="0.2">
      <c r="A9" s="61" t="s">
        <v>1</v>
      </c>
      <c r="B9" s="62" t="s">
        <v>2</v>
      </c>
    </row>
    <row r="10" spans="1:4" x14ac:dyDescent="0.2">
      <c r="A10" s="61" t="s">
        <v>3</v>
      </c>
      <c r="B10" s="62" t="s">
        <v>4</v>
      </c>
    </row>
    <row r="11" spans="1:4" x14ac:dyDescent="0.2">
      <c r="A11" s="61" t="s">
        <v>5</v>
      </c>
      <c r="B11" s="62" t="s">
        <v>6</v>
      </c>
    </row>
    <row r="12" spans="1:4" x14ac:dyDescent="0.2">
      <c r="A12" s="61" t="s">
        <v>100</v>
      </c>
      <c r="B12" s="62" t="s">
        <v>144</v>
      </c>
    </row>
    <row r="13" spans="1:4" x14ac:dyDescent="0.2">
      <c r="A13" s="61" t="s">
        <v>7</v>
      </c>
      <c r="B13" s="62" t="s">
        <v>143</v>
      </c>
    </row>
    <row r="14" spans="1:4" x14ac:dyDescent="0.2">
      <c r="A14" s="61" t="s">
        <v>8</v>
      </c>
      <c r="B14" s="62" t="s">
        <v>99</v>
      </c>
    </row>
    <row r="15" spans="1:4" x14ac:dyDescent="0.2">
      <c r="A15" s="61" t="s">
        <v>9</v>
      </c>
      <c r="B15" s="62" t="s">
        <v>10</v>
      </c>
    </row>
    <row r="16" spans="1:4" x14ac:dyDescent="0.2">
      <c r="A16" s="61" t="s">
        <v>11</v>
      </c>
      <c r="B16" s="62" t="s">
        <v>12</v>
      </c>
    </row>
    <row r="17" spans="1:2" x14ac:dyDescent="0.2">
      <c r="A17" s="61" t="s">
        <v>13</v>
      </c>
      <c r="B17" s="62" t="s">
        <v>14</v>
      </c>
    </row>
    <row r="18" spans="1:2" x14ac:dyDescent="0.2">
      <c r="A18" s="61" t="s">
        <v>15</v>
      </c>
      <c r="B18" s="62" t="s">
        <v>16</v>
      </c>
    </row>
    <row r="19" spans="1:2" x14ac:dyDescent="0.2">
      <c r="A19" s="61" t="s">
        <v>17</v>
      </c>
      <c r="B19" s="62" t="s">
        <v>18</v>
      </c>
    </row>
    <row r="20" spans="1:2" x14ac:dyDescent="0.2">
      <c r="A20" s="61" t="s">
        <v>19</v>
      </c>
      <c r="B20" s="62" t="s">
        <v>20</v>
      </c>
    </row>
    <row r="21" spans="1:2" x14ac:dyDescent="0.2">
      <c r="A21" s="61" t="s">
        <v>21</v>
      </c>
      <c r="B21" s="62" t="s">
        <v>140</v>
      </c>
    </row>
    <row r="22" spans="1:2" x14ac:dyDescent="0.2">
      <c r="A22" s="61" t="s">
        <v>22</v>
      </c>
      <c r="B22" s="62" t="s">
        <v>23</v>
      </c>
    </row>
    <row r="23" spans="1:2" x14ac:dyDescent="0.2">
      <c r="A23" s="61" t="s">
        <v>48</v>
      </c>
      <c r="B23" s="62" t="s">
        <v>24</v>
      </c>
    </row>
    <row r="24" spans="1:2" x14ac:dyDescent="0.2">
      <c r="A24" s="61" t="s">
        <v>49</v>
      </c>
      <c r="B24" s="62" t="s">
        <v>25</v>
      </c>
    </row>
    <row r="25" spans="1:2" x14ac:dyDescent="0.2">
      <c r="A25" s="61" t="s">
        <v>50</v>
      </c>
      <c r="B25" s="62" t="s">
        <v>26</v>
      </c>
    </row>
    <row r="26" spans="1:2" x14ac:dyDescent="0.2">
      <c r="A26" s="61" t="s">
        <v>27</v>
      </c>
      <c r="B26" s="62" t="s">
        <v>28</v>
      </c>
    </row>
    <row r="27" spans="1:2" x14ac:dyDescent="0.2">
      <c r="A27" s="61" t="s">
        <v>29</v>
      </c>
      <c r="B27" s="62" t="s">
        <v>30</v>
      </c>
    </row>
    <row r="28" spans="1:2" x14ac:dyDescent="0.2">
      <c r="A28" s="61" t="s">
        <v>31</v>
      </c>
      <c r="B28" s="62" t="s">
        <v>32</v>
      </c>
    </row>
    <row r="29" spans="1:2" x14ac:dyDescent="0.2">
      <c r="A29" s="61" t="s">
        <v>33</v>
      </c>
      <c r="B29" s="62" t="s">
        <v>34</v>
      </c>
    </row>
    <row r="30" spans="1:2" x14ac:dyDescent="0.2">
      <c r="A30" s="61" t="s">
        <v>46</v>
      </c>
      <c r="B30" s="62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61" t="s">
        <v>44</v>
      </c>
      <c r="B33" s="62" t="s">
        <v>39</v>
      </c>
    </row>
    <row r="34" spans="1:2" x14ac:dyDescent="0.2">
      <c r="A34" s="61" t="s">
        <v>45</v>
      </c>
      <c r="B34" s="62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62" t="s">
        <v>35</v>
      </c>
    </row>
    <row r="38" spans="1:2" x14ac:dyDescent="0.2">
      <c r="A38" s="4"/>
      <c r="B38" s="62" t="s">
        <v>36</v>
      </c>
    </row>
    <row r="39" spans="1:2" ht="12" thickBot="1" x14ac:dyDescent="0.25">
      <c r="A39" s="8"/>
      <c r="B39" s="9"/>
    </row>
    <row r="40" spans="1:2" ht="38.25" customHeight="1" x14ac:dyDescent="0.2">
      <c r="A40" s="126" t="s">
        <v>551</v>
      </c>
      <c r="B40" s="126"/>
    </row>
  </sheetData>
  <sheetProtection formatCells="0" formatColumns="0" formatRows="0" autoFilter="0" pivotTables="0"/>
  <mergeCells count="4">
    <mergeCell ref="A1:B1"/>
    <mergeCell ref="A2:B2"/>
    <mergeCell ref="A3:B3"/>
    <mergeCell ref="A40:B40"/>
  </mergeCell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topLeftCell="A130" zoomScale="106" zoomScaleNormal="106" workbookViewId="0">
      <selection activeCell="C158" sqref="C158"/>
    </sheetView>
  </sheetViews>
  <sheetFormatPr baseColWidth="10" defaultColWidth="9.140625" defaultRowHeight="11.25" x14ac:dyDescent="0.2"/>
  <cols>
    <col min="1" max="1" width="10" style="12" customWidth="1"/>
    <col min="2" max="2" width="43" style="12" customWidth="1"/>
    <col min="3" max="3" width="12" style="12" customWidth="1"/>
    <col min="4" max="5" width="10.85546875" style="12" bestFit="1" customWidth="1"/>
    <col min="6" max="6" width="10.140625" style="12" customWidth="1"/>
    <col min="7" max="7" width="10.7109375" style="12" customWidth="1"/>
    <col min="8" max="8" width="28" style="12" customWidth="1"/>
    <col min="9" max="9" width="10.85546875" style="12" bestFit="1" customWidth="1"/>
    <col min="10" max="16384" width="9.140625" style="12"/>
  </cols>
  <sheetData>
    <row r="1" spans="1:8" s="10" customFormat="1" ht="18.95" customHeight="1" x14ac:dyDescent="0.25">
      <c r="A1" s="69"/>
      <c r="B1" s="127" t="str">
        <f>'Notas a los Edos Financieros'!A1</f>
        <v>CONSEJO DE TURISMO DE CELAYA GUANAJUATO</v>
      </c>
      <c r="C1" s="127"/>
      <c r="D1" s="127"/>
      <c r="E1" s="127"/>
      <c r="F1" s="65" t="s">
        <v>145</v>
      </c>
      <c r="G1" s="66">
        <f>'Notas a los Edos Financieros'!D1</f>
        <v>2019</v>
      </c>
      <c r="H1" s="69"/>
    </row>
    <row r="2" spans="1:8" s="10" customFormat="1" ht="18.95" customHeight="1" x14ac:dyDescent="0.25">
      <c r="A2" s="69"/>
      <c r="B2" s="128" t="s">
        <v>548</v>
      </c>
      <c r="C2" s="128"/>
      <c r="D2" s="128"/>
      <c r="E2" s="128"/>
      <c r="F2" s="65" t="s">
        <v>146</v>
      </c>
      <c r="G2" s="66" t="str">
        <f>'Notas a los Edos Financieros'!D2</f>
        <v>Trimestral</v>
      </c>
      <c r="H2" s="69"/>
    </row>
    <row r="3" spans="1:8" s="10" customFormat="1" ht="18.95" customHeight="1" x14ac:dyDescent="0.25">
      <c r="A3" s="69"/>
      <c r="B3" s="128" t="str">
        <f>'Notas a los Edos Financieros'!A3</f>
        <v>Correspondiente del 01 enero al 30 de septiembre de 2019</v>
      </c>
      <c r="C3" s="128"/>
      <c r="D3" s="128"/>
      <c r="E3" s="128"/>
      <c r="F3" s="65" t="s">
        <v>147</v>
      </c>
      <c r="G3" s="66">
        <f>'Notas a los Edos Financieros'!D3</f>
        <v>1</v>
      </c>
      <c r="H3" s="69"/>
    </row>
    <row r="4" spans="1:8" ht="15.75" customHeight="1" x14ac:dyDescent="0.2">
      <c r="A4" s="68" t="s">
        <v>148</v>
      </c>
      <c r="B4" s="11"/>
      <c r="C4" s="11"/>
      <c r="D4" s="11"/>
      <c r="E4" s="11"/>
      <c r="F4" s="11"/>
      <c r="G4" s="11"/>
      <c r="H4" s="11"/>
    </row>
    <row r="6" spans="1:8" ht="17.25" customHeight="1" x14ac:dyDescent="0.2">
      <c r="A6" s="68" t="s">
        <v>109</v>
      </c>
      <c r="B6" s="11"/>
      <c r="C6" s="11"/>
      <c r="D6" s="11"/>
      <c r="E6" s="11"/>
      <c r="F6" s="11"/>
      <c r="G6" s="11"/>
      <c r="H6" s="11"/>
    </row>
    <row r="7" spans="1:8" ht="29.45" customHeight="1" x14ac:dyDescent="0.2">
      <c r="A7" s="67" t="s">
        <v>106</v>
      </c>
      <c r="B7" s="67" t="s">
        <v>102</v>
      </c>
      <c r="C7" s="67" t="s">
        <v>103</v>
      </c>
      <c r="D7" s="67" t="s">
        <v>105</v>
      </c>
      <c r="E7" s="67"/>
      <c r="F7" s="67"/>
      <c r="G7" s="67"/>
      <c r="H7" s="67"/>
    </row>
    <row r="8" spans="1:8" x14ac:dyDescent="0.2">
      <c r="A8" s="13">
        <v>1114</v>
      </c>
      <c r="B8" s="12" t="s">
        <v>149</v>
      </c>
      <c r="C8" s="71" t="s">
        <v>456</v>
      </c>
    </row>
    <row r="9" spans="1:8" x14ac:dyDescent="0.2">
      <c r="A9" s="13">
        <v>1115</v>
      </c>
      <c r="B9" s="12" t="s">
        <v>150</v>
      </c>
      <c r="C9" s="71" t="s">
        <v>456</v>
      </c>
    </row>
    <row r="10" spans="1:8" x14ac:dyDescent="0.2">
      <c r="A10" s="13">
        <v>1121</v>
      </c>
      <c r="B10" s="12" t="s">
        <v>151</v>
      </c>
      <c r="C10" s="71" t="s">
        <v>456</v>
      </c>
    </row>
    <row r="11" spans="1:8" x14ac:dyDescent="0.2">
      <c r="A11" s="13">
        <v>1211</v>
      </c>
      <c r="B11" s="12" t="s">
        <v>152</v>
      </c>
      <c r="C11" s="71" t="s">
        <v>456</v>
      </c>
    </row>
    <row r="13" spans="1:8" ht="16.5" customHeight="1" x14ac:dyDescent="0.2">
      <c r="A13" s="68" t="s">
        <v>110</v>
      </c>
      <c r="B13" s="11"/>
      <c r="C13" s="11"/>
      <c r="D13" s="11"/>
      <c r="E13" s="11"/>
      <c r="F13" s="11"/>
      <c r="G13" s="11"/>
      <c r="H13" s="11"/>
    </row>
    <row r="14" spans="1:8" x14ac:dyDescent="0.2">
      <c r="A14" s="67" t="s">
        <v>106</v>
      </c>
      <c r="B14" s="67" t="s">
        <v>102</v>
      </c>
      <c r="C14" s="67" t="s">
        <v>103</v>
      </c>
      <c r="D14" s="67">
        <v>2018</v>
      </c>
      <c r="E14" s="67">
        <f>D14-1</f>
        <v>2017</v>
      </c>
      <c r="F14" s="67">
        <f>E14-1</f>
        <v>2016</v>
      </c>
      <c r="G14" s="67">
        <f>F14-1</f>
        <v>2015</v>
      </c>
      <c r="H14" s="67" t="s">
        <v>142</v>
      </c>
    </row>
    <row r="15" spans="1:8" x14ac:dyDescent="0.2">
      <c r="A15" s="13">
        <v>1122</v>
      </c>
      <c r="B15" s="12" t="s">
        <v>153</v>
      </c>
      <c r="C15" s="71">
        <v>2908</v>
      </c>
      <c r="D15" s="14">
        <v>0</v>
      </c>
      <c r="E15" s="14">
        <v>0</v>
      </c>
      <c r="F15" s="14">
        <v>0</v>
      </c>
      <c r="G15" s="14">
        <v>0</v>
      </c>
      <c r="H15" s="16">
        <v>0.9</v>
      </c>
    </row>
    <row r="16" spans="1:8" x14ac:dyDescent="0.2">
      <c r="A16" s="13">
        <v>1124</v>
      </c>
      <c r="B16" s="12" t="s">
        <v>154</v>
      </c>
      <c r="C16" s="14">
        <v>0</v>
      </c>
      <c r="D16" s="14">
        <v>9000</v>
      </c>
      <c r="E16" s="14">
        <v>10480.799999999999</v>
      </c>
      <c r="F16" s="14">
        <v>21730.799999999999</v>
      </c>
      <c r="G16" s="14">
        <v>0</v>
      </c>
      <c r="H16" s="16">
        <v>0.8</v>
      </c>
    </row>
    <row r="18" spans="1:8" ht="16.5" customHeight="1" x14ac:dyDescent="0.2">
      <c r="A18" s="68" t="s">
        <v>111</v>
      </c>
      <c r="B18" s="11"/>
      <c r="C18" s="11"/>
      <c r="D18" s="11"/>
      <c r="E18" s="11"/>
      <c r="F18" s="11"/>
      <c r="G18" s="11"/>
      <c r="H18" s="11"/>
    </row>
    <row r="19" spans="1:8" x14ac:dyDescent="0.2">
      <c r="A19" s="67" t="s">
        <v>106</v>
      </c>
      <c r="B19" s="67" t="s">
        <v>102</v>
      </c>
      <c r="C19" s="67" t="s">
        <v>103</v>
      </c>
      <c r="D19" s="67" t="s">
        <v>155</v>
      </c>
      <c r="E19" s="67" t="s">
        <v>156</v>
      </c>
      <c r="F19" s="67" t="s">
        <v>157</v>
      </c>
      <c r="G19" s="67" t="s">
        <v>158</v>
      </c>
      <c r="H19" s="67" t="s">
        <v>159</v>
      </c>
    </row>
    <row r="20" spans="1:8" x14ac:dyDescent="0.2">
      <c r="A20" s="13">
        <v>1123</v>
      </c>
      <c r="B20" s="12" t="s">
        <v>160</v>
      </c>
      <c r="C20" s="14">
        <v>0.01</v>
      </c>
      <c r="D20" s="14">
        <v>0.01</v>
      </c>
      <c r="E20" s="14">
        <v>0</v>
      </c>
      <c r="F20" s="14">
        <v>0</v>
      </c>
      <c r="G20" s="14">
        <v>0</v>
      </c>
      <c r="H20" s="12" t="s">
        <v>466</v>
      </c>
    </row>
    <row r="21" spans="1:8" x14ac:dyDescent="0.2">
      <c r="A21" s="13">
        <v>1125</v>
      </c>
      <c r="B21" s="12" t="s">
        <v>161</v>
      </c>
      <c r="C21" s="14">
        <v>4000</v>
      </c>
      <c r="D21" s="14">
        <v>4000</v>
      </c>
      <c r="E21" s="14">
        <v>0</v>
      </c>
      <c r="F21" s="14">
        <v>0</v>
      </c>
      <c r="G21" s="14">
        <v>0</v>
      </c>
      <c r="H21" s="12" t="s">
        <v>457</v>
      </c>
    </row>
    <row r="22" spans="1:8" x14ac:dyDescent="0.2">
      <c r="A22" s="13">
        <v>1131</v>
      </c>
      <c r="B22" s="12" t="s">
        <v>162</v>
      </c>
      <c r="C22" s="14">
        <v>3998.27</v>
      </c>
      <c r="D22" s="14">
        <v>3998.27</v>
      </c>
      <c r="E22" s="14">
        <v>0</v>
      </c>
      <c r="F22" s="14">
        <v>0</v>
      </c>
      <c r="G22" s="14">
        <v>0</v>
      </c>
      <c r="H22" s="12" t="s">
        <v>467</v>
      </c>
    </row>
    <row r="23" spans="1:8" x14ac:dyDescent="0.2">
      <c r="A23" s="13">
        <v>1132</v>
      </c>
      <c r="B23" s="12" t="s">
        <v>163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8" x14ac:dyDescent="0.2">
      <c r="A24" s="13">
        <v>1133</v>
      </c>
      <c r="B24" s="12" t="s">
        <v>164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8" x14ac:dyDescent="0.2">
      <c r="A25" s="13">
        <v>1134</v>
      </c>
      <c r="B25" s="12" t="s">
        <v>165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8" x14ac:dyDescent="0.2">
      <c r="A26" s="13">
        <v>1139</v>
      </c>
      <c r="B26" s="12" t="s">
        <v>166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8" x14ac:dyDescent="0.2">
      <c r="A27" s="13"/>
      <c r="C27" s="14"/>
      <c r="D27" s="14"/>
      <c r="E27" s="14"/>
      <c r="F27" s="14"/>
      <c r="G27" s="14"/>
    </row>
    <row r="29" spans="1:8" x14ac:dyDescent="0.2">
      <c r="A29" s="68" t="s">
        <v>167</v>
      </c>
      <c r="B29" s="11"/>
      <c r="C29" s="11"/>
      <c r="D29" s="11"/>
      <c r="E29" s="11"/>
      <c r="F29" s="11"/>
      <c r="G29" s="11"/>
      <c r="H29" s="11"/>
    </row>
    <row r="30" spans="1:8" ht="37.15" customHeight="1" x14ac:dyDescent="0.2">
      <c r="A30" s="67" t="s">
        <v>106</v>
      </c>
      <c r="B30" s="67" t="s">
        <v>102</v>
      </c>
      <c r="C30" s="67" t="s">
        <v>103</v>
      </c>
      <c r="D30" s="67" t="s">
        <v>114</v>
      </c>
      <c r="E30" s="67" t="s">
        <v>113</v>
      </c>
      <c r="F30" s="67" t="s">
        <v>168</v>
      </c>
      <c r="G30" s="67" t="s">
        <v>116</v>
      </c>
      <c r="H30" s="67"/>
    </row>
    <row r="31" spans="1:8" x14ac:dyDescent="0.2">
      <c r="A31" s="13">
        <v>1140</v>
      </c>
      <c r="B31" s="12" t="s">
        <v>169</v>
      </c>
      <c r="C31" s="70" t="s">
        <v>456</v>
      </c>
      <c r="D31" s="70"/>
    </row>
    <row r="32" spans="1:8" x14ac:dyDescent="0.2">
      <c r="A32" s="13">
        <v>1141</v>
      </c>
      <c r="B32" s="12" t="s">
        <v>170</v>
      </c>
      <c r="C32" s="70" t="s">
        <v>456</v>
      </c>
      <c r="D32" s="70"/>
    </row>
    <row r="33" spans="1:8" x14ac:dyDescent="0.2">
      <c r="A33" s="13">
        <v>1142</v>
      </c>
      <c r="B33" s="12" t="s">
        <v>171</v>
      </c>
      <c r="C33" s="70" t="s">
        <v>456</v>
      </c>
      <c r="D33" s="70"/>
    </row>
    <row r="34" spans="1:8" x14ac:dyDescent="0.2">
      <c r="A34" s="13">
        <v>1143</v>
      </c>
      <c r="B34" s="12" t="s">
        <v>172</v>
      </c>
      <c r="C34" s="70" t="s">
        <v>456</v>
      </c>
      <c r="D34" s="70"/>
    </row>
    <row r="35" spans="1:8" x14ac:dyDescent="0.2">
      <c r="A35" s="13">
        <v>1144</v>
      </c>
      <c r="B35" s="12" t="s">
        <v>173</v>
      </c>
      <c r="C35" s="70" t="s">
        <v>456</v>
      </c>
      <c r="D35" s="70"/>
    </row>
    <row r="36" spans="1:8" x14ac:dyDescent="0.2">
      <c r="A36" s="13">
        <v>1145</v>
      </c>
      <c r="B36" s="12" t="s">
        <v>174</v>
      </c>
      <c r="C36" s="70" t="s">
        <v>456</v>
      </c>
      <c r="D36" s="70"/>
    </row>
    <row r="38" spans="1:8" ht="17.25" customHeight="1" x14ac:dyDescent="0.2">
      <c r="A38" s="68" t="s">
        <v>175</v>
      </c>
      <c r="B38" s="11"/>
      <c r="C38" s="11"/>
      <c r="D38" s="11"/>
      <c r="E38" s="11"/>
      <c r="F38" s="11"/>
      <c r="G38" s="11"/>
      <c r="H38" s="11"/>
    </row>
    <row r="39" spans="1:8" ht="75" customHeight="1" x14ac:dyDescent="0.2">
      <c r="A39" s="67" t="s">
        <v>106</v>
      </c>
      <c r="B39" s="67" t="s">
        <v>102</v>
      </c>
      <c r="C39" s="67" t="s">
        <v>103</v>
      </c>
      <c r="D39" s="67" t="s">
        <v>112</v>
      </c>
      <c r="E39" s="67" t="s">
        <v>115</v>
      </c>
      <c r="F39" s="67" t="s">
        <v>176</v>
      </c>
      <c r="G39" s="67"/>
      <c r="H39" s="67"/>
    </row>
    <row r="40" spans="1:8" x14ac:dyDescent="0.2">
      <c r="A40" s="13">
        <v>1150</v>
      </c>
      <c r="B40" s="12" t="s">
        <v>177</v>
      </c>
      <c r="C40" s="71" t="s">
        <v>456</v>
      </c>
    </row>
    <row r="41" spans="1:8" x14ac:dyDescent="0.2">
      <c r="A41" s="13">
        <v>1151</v>
      </c>
      <c r="B41" s="12" t="s">
        <v>178</v>
      </c>
      <c r="C41" s="71" t="s">
        <v>456</v>
      </c>
    </row>
    <row r="43" spans="1:8" ht="15.75" customHeight="1" x14ac:dyDescent="0.2">
      <c r="A43" s="68" t="s">
        <v>117</v>
      </c>
      <c r="B43" s="11"/>
      <c r="C43" s="11"/>
      <c r="D43" s="11"/>
      <c r="E43" s="11"/>
      <c r="F43" s="11"/>
      <c r="G43" s="11"/>
      <c r="H43" s="11"/>
    </row>
    <row r="44" spans="1:8" ht="22.5" x14ac:dyDescent="0.2">
      <c r="A44" s="67" t="s">
        <v>106</v>
      </c>
      <c r="B44" s="67" t="s">
        <v>102</v>
      </c>
      <c r="C44" s="67" t="s">
        <v>103</v>
      </c>
      <c r="D44" s="67" t="s">
        <v>105</v>
      </c>
      <c r="E44" s="67" t="s">
        <v>159</v>
      </c>
      <c r="F44" s="67"/>
      <c r="G44" s="67"/>
      <c r="H44" s="67"/>
    </row>
    <row r="45" spans="1:8" x14ac:dyDescent="0.2">
      <c r="A45" s="13">
        <v>1213</v>
      </c>
      <c r="B45" s="12" t="s">
        <v>179</v>
      </c>
      <c r="C45" s="71" t="s">
        <v>456</v>
      </c>
    </row>
    <row r="47" spans="1:8" x14ac:dyDescent="0.2">
      <c r="A47" s="68" t="s">
        <v>118</v>
      </c>
      <c r="B47" s="11"/>
      <c r="C47" s="11"/>
      <c r="D47" s="11"/>
      <c r="E47" s="11"/>
      <c r="F47" s="11"/>
      <c r="G47" s="11"/>
      <c r="H47" s="11"/>
    </row>
    <row r="48" spans="1:8" ht="17.25" customHeight="1" x14ac:dyDescent="0.2">
      <c r="A48" s="67" t="s">
        <v>106</v>
      </c>
      <c r="B48" s="67" t="s">
        <v>102</v>
      </c>
      <c r="C48" s="67" t="s">
        <v>103</v>
      </c>
      <c r="D48" s="67"/>
      <c r="E48" s="67"/>
      <c r="F48" s="67"/>
      <c r="G48" s="67"/>
      <c r="H48" s="67"/>
    </row>
    <row r="49" spans="1:9" x14ac:dyDescent="0.2">
      <c r="A49" s="13">
        <v>1214</v>
      </c>
      <c r="B49" s="12" t="s">
        <v>180</v>
      </c>
      <c r="C49" s="71" t="s">
        <v>456</v>
      </c>
    </row>
    <row r="51" spans="1:9" x14ac:dyDescent="0.2">
      <c r="A51" s="68" t="s">
        <v>122</v>
      </c>
      <c r="B51" s="11"/>
      <c r="C51" s="11"/>
      <c r="D51" s="11"/>
      <c r="E51" s="11"/>
      <c r="F51" s="11"/>
      <c r="G51" s="11"/>
      <c r="H51" s="11"/>
      <c r="I51" s="11"/>
    </row>
    <row r="52" spans="1:9" ht="22.5" x14ac:dyDescent="0.2">
      <c r="A52" s="67" t="s">
        <v>106</v>
      </c>
      <c r="B52" s="67" t="s">
        <v>102</v>
      </c>
      <c r="C52" s="67" t="s">
        <v>103</v>
      </c>
      <c r="D52" s="67" t="s">
        <v>119</v>
      </c>
      <c r="E52" s="67" t="s">
        <v>120</v>
      </c>
      <c r="F52" s="67" t="s">
        <v>112</v>
      </c>
      <c r="G52" s="67" t="s">
        <v>181</v>
      </c>
      <c r="H52" s="67" t="s">
        <v>121</v>
      </c>
      <c r="I52" s="67" t="s">
        <v>182</v>
      </c>
    </row>
    <row r="53" spans="1:9" x14ac:dyDescent="0.2">
      <c r="A53" s="96">
        <v>1230</v>
      </c>
      <c r="B53" s="70" t="s">
        <v>183</v>
      </c>
      <c r="C53" s="14">
        <f>SUM(C54:C60)</f>
        <v>0</v>
      </c>
      <c r="D53" s="14">
        <f>SUM(D54:D60)</f>
        <v>0</v>
      </c>
      <c r="E53" s="14">
        <f>SUM(E54:E60)</f>
        <v>0</v>
      </c>
    </row>
    <row r="54" spans="1:9" x14ac:dyDescent="0.2">
      <c r="A54" s="13">
        <v>1231</v>
      </c>
      <c r="B54" s="12" t="s">
        <v>184</v>
      </c>
      <c r="C54" s="14">
        <v>0</v>
      </c>
      <c r="D54" s="14">
        <v>0</v>
      </c>
      <c r="E54" s="14">
        <v>0</v>
      </c>
    </row>
    <row r="55" spans="1:9" x14ac:dyDescent="0.2">
      <c r="A55" s="13">
        <v>1232</v>
      </c>
      <c r="B55" s="12" t="s">
        <v>185</v>
      </c>
      <c r="C55" s="14">
        <v>0</v>
      </c>
      <c r="D55" s="14">
        <v>0</v>
      </c>
      <c r="E55" s="14">
        <v>0</v>
      </c>
    </row>
    <row r="56" spans="1:9" x14ac:dyDescent="0.2">
      <c r="A56" s="13">
        <v>1233</v>
      </c>
      <c r="B56" s="12" t="s">
        <v>186</v>
      </c>
      <c r="C56" s="14">
        <v>0</v>
      </c>
      <c r="D56" s="14">
        <v>0</v>
      </c>
      <c r="E56" s="14">
        <v>0</v>
      </c>
    </row>
    <row r="57" spans="1:9" x14ac:dyDescent="0.2">
      <c r="A57" s="13">
        <v>1234</v>
      </c>
      <c r="B57" s="12" t="s">
        <v>187</v>
      </c>
      <c r="C57" s="14">
        <v>0</v>
      </c>
      <c r="D57" s="14">
        <v>0</v>
      </c>
      <c r="E57" s="14">
        <v>0</v>
      </c>
    </row>
    <row r="58" spans="1:9" x14ac:dyDescent="0.2">
      <c r="A58" s="13">
        <v>1235</v>
      </c>
      <c r="B58" s="12" t="s">
        <v>188</v>
      </c>
      <c r="C58" s="14">
        <v>0</v>
      </c>
      <c r="D58" s="14">
        <v>0</v>
      </c>
      <c r="E58" s="14">
        <v>0</v>
      </c>
    </row>
    <row r="59" spans="1:9" x14ac:dyDescent="0.2">
      <c r="A59" s="13">
        <v>1236</v>
      </c>
      <c r="B59" s="12" t="s">
        <v>189</v>
      </c>
      <c r="C59" s="14">
        <v>0</v>
      </c>
      <c r="D59" s="14">
        <v>0</v>
      </c>
      <c r="E59" s="14">
        <v>0</v>
      </c>
    </row>
    <row r="60" spans="1:9" x14ac:dyDescent="0.2">
      <c r="A60" s="13">
        <v>1239</v>
      </c>
      <c r="B60" s="12" t="s">
        <v>190</v>
      </c>
      <c r="C60" s="14">
        <v>0</v>
      </c>
      <c r="D60" s="14">
        <v>0</v>
      </c>
      <c r="E60" s="14">
        <v>0</v>
      </c>
    </row>
    <row r="61" spans="1:9" x14ac:dyDescent="0.2">
      <c r="A61" s="96">
        <v>1240</v>
      </c>
      <c r="B61" s="70" t="s">
        <v>191</v>
      </c>
      <c r="C61" s="14">
        <f>SUM(C62:C69)</f>
        <v>1491896.74</v>
      </c>
      <c r="D61" s="14">
        <f t="shared" ref="D61:E61" si="0">SUM(D62:D69)</f>
        <v>0</v>
      </c>
      <c r="E61" s="14">
        <f t="shared" si="0"/>
        <v>-412967.91000000003</v>
      </c>
    </row>
    <row r="62" spans="1:9" x14ac:dyDescent="0.2">
      <c r="A62" s="13">
        <v>1241</v>
      </c>
      <c r="B62" s="12" t="s">
        <v>192</v>
      </c>
      <c r="C62" s="14">
        <v>829780.81</v>
      </c>
      <c r="D62" s="14">
        <v>0</v>
      </c>
      <c r="E62" s="14">
        <v>-138386.47</v>
      </c>
      <c r="F62" s="12" t="s">
        <v>462</v>
      </c>
      <c r="G62" s="16">
        <v>0.1</v>
      </c>
      <c r="H62" s="12" t="s">
        <v>461</v>
      </c>
    </row>
    <row r="63" spans="1:9" x14ac:dyDescent="0.2">
      <c r="A63" s="13">
        <v>1242</v>
      </c>
      <c r="B63" s="12" t="s">
        <v>193</v>
      </c>
      <c r="C63" s="14">
        <v>13803.4</v>
      </c>
      <c r="D63" s="14">
        <v>0</v>
      </c>
      <c r="E63" s="14">
        <v>-2275.7800000000002</v>
      </c>
      <c r="F63" s="12" t="s">
        <v>462</v>
      </c>
      <c r="G63" s="16">
        <v>0.1</v>
      </c>
      <c r="H63" s="12" t="s">
        <v>461</v>
      </c>
    </row>
    <row r="64" spans="1:9" x14ac:dyDescent="0.2">
      <c r="A64" s="13">
        <v>1243</v>
      </c>
      <c r="B64" s="12" t="s">
        <v>194</v>
      </c>
      <c r="C64" s="14">
        <v>0</v>
      </c>
      <c r="D64" s="14">
        <v>0</v>
      </c>
      <c r="E64" s="14">
        <v>0</v>
      </c>
    </row>
    <row r="65" spans="1:9" x14ac:dyDescent="0.2">
      <c r="A65" s="13">
        <v>1244</v>
      </c>
      <c r="B65" s="12" t="s">
        <v>195</v>
      </c>
      <c r="C65" s="14">
        <v>482464</v>
      </c>
      <c r="D65" s="14">
        <v>0</v>
      </c>
      <c r="E65" s="14">
        <v>-248859.67</v>
      </c>
      <c r="F65" s="12" t="s">
        <v>462</v>
      </c>
      <c r="G65" s="16">
        <v>0.2</v>
      </c>
      <c r="H65" s="12" t="s">
        <v>461</v>
      </c>
    </row>
    <row r="66" spans="1:9" x14ac:dyDescent="0.2">
      <c r="A66" s="13">
        <v>1245</v>
      </c>
      <c r="B66" s="12" t="s">
        <v>196</v>
      </c>
      <c r="C66" s="14">
        <v>0</v>
      </c>
      <c r="D66" s="14">
        <v>0</v>
      </c>
      <c r="E66" s="14">
        <v>0</v>
      </c>
    </row>
    <row r="67" spans="1:9" x14ac:dyDescent="0.2">
      <c r="A67" s="13">
        <v>1246</v>
      </c>
      <c r="B67" s="12" t="s">
        <v>197</v>
      </c>
      <c r="C67" s="14">
        <v>165848.53</v>
      </c>
      <c r="D67" s="14">
        <v>0</v>
      </c>
      <c r="E67" s="14">
        <v>-23445.99</v>
      </c>
      <c r="F67" s="12" t="s">
        <v>462</v>
      </c>
      <c r="G67" s="16">
        <v>0.1</v>
      </c>
      <c r="H67" s="12" t="s">
        <v>461</v>
      </c>
    </row>
    <row r="68" spans="1:9" x14ac:dyDescent="0.2">
      <c r="A68" s="13">
        <v>1247</v>
      </c>
      <c r="B68" s="12" t="s">
        <v>198</v>
      </c>
      <c r="C68" s="14">
        <v>0</v>
      </c>
      <c r="D68" s="14">
        <v>0</v>
      </c>
      <c r="E68" s="14">
        <v>0</v>
      </c>
    </row>
    <row r="69" spans="1:9" x14ac:dyDescent="0.2">
      <c r="A69" s="13">
        <v>1248</v>
      </c>
      <c r="B69" s="12" t="s">
        <v>199</v>
      </c>
      <c r="C69" s="14">
        <v>0</v>
      </c>
      <c r="D69" s="14">
        <v>0</v>
      </c>
      <c r="E69" s="14">
        <v>0</v>
      </c>
    </row>
    <row r="71" spans="1:9" x14ac:dyDescent="0.2">
      <c r="A71" s="68" t="s">
        <v>123</v>
      </c>
      <c r="B71" s="11"/>
      <c r="C71" s="11"/>
      <c r="D71" s="11"/>
      <c r="E71" s="11"/>
      <c r="F71" s="11"/>
      <c r="G71" s="11"/>
      <c r="H71" s="11"/>
      <c r="I71" s="11"/>
    </row>
    <row r="72" spans="1:9" ht="22.5" x14ac:dyDescent="0.2">
      <c r="A72" s="67" t="s">
        <v>106</v>
      </c>
      <c r="B72" s="67" t="s">
        <v>102</v>
      </c>
      <c r="C72" s="67" t="s">
        <v>103</v>
      </c>
      <c r="D72" s="67" t="s">
        <v>124</v>
      </c>
      <c r="E72" s="67" t="s">
        <v>200</v>
      </c>
      <c r="F72" s="67" t="s">
        <v>112</v>
      </c>
      <c r="G72" s="67" t="s">
        <v>181</v>
      </c>
      <c r="H72" s="67" t="s">
        <v>121</v>
      </c>
      <c r="I72" s="67" t="s">
        <v>182</v>
      </c>
    </row>
    <row r="73" spans="1:9" x14ac:dyDescent="0.2">
      <c r="A73" s="97">
        <v>1250</v>
      </c>
      <c r="B73" s="98" t="s">
        <v>201</v>
      </c>
      <c r="C73" s="99">
        <v>46400</v>
      </c>
      <c r="D73" s="14">
        <v>0</v>
      </c>
      <c r="E73" s="14">
        <v>0</v>
      </c>
    </row>
    <row r="74" spans="1:9" x14ac:dyDescent="0.2">
      <c r="A74" s="13">
        <v>1251</v>
      </c>
      <c r="B74" s="12" t="s">
        <v>202</v>
      </c>
      <c r="C74" s="14">
        <v>46400</v>
      </c>
      <c r="D74" s="14">
        <v>0</v>
      </c>
      <c r="E74" s="14">
        <v>0</v>
      </c>
      <c r="F74" s="12" t="s">
        <v>461</v>
      </c>
      <c r="G74" s="16">
        <v>0.1</v>
      </c>
      <c r="H74" s="12" t="s">
        <v>460</v>
      </c>
    </row>
    <row r="75" spans="1:9" x14ac:dyDescent="0.2">
      <c r="A75" s="13">
        <v>1252</v>
      </c>
      <c r="B75" s="12" t="s">
        <v>203</v>
      </c>
      <c r="C75" s="14">
        <v>0</v>
      </c>
      <c r="D75" s="14">
        <v>0</v>
      </c>
      <c r="E75" s="14">
        <v>0</v>
      </c>
    </row>
    <row r="76" spans="1:9" x14ac:dyDescent="0.2">
      <c r="A76" s="13">
        <v>1253</v>
      </c>
      <c r="B76" s="12" t="s">
        <v>204</v>
      </c>
      <c r="C76" s="14">
        <v>0</v>
      </c>
      <c r="D76" s="14">
        <v>0</v>
      </c>
      <c r="E76" s="14">
        <v>0</v>
      </c>
    </row>
    <row r="77" spans="1:9" x14ac:dyDescent="0.2">
      <c r="A77" s="13">
        <v>1254</v>
      </c>
      <c r="B77" s="12" t="s">
        <v>205</v>
      </c>
      <c r="C77" s="14">
        <v>0</v>
      </c>
      <c r="D77" s="14">
        <v>0</v>
      </c>
      <c r="E77" s="14">
        <v>0</v>
      </c>
    </row>
    <row r="78" spans="1:9" x14ac:dyDescent="0.2">
      <c r="A78" s="13">
        <v>1259</v>
      </c>
      <c r="B78" s="12" t="s">
        <v>206</v>
      </c>
      <c r="C78" s="14">
        <v>0</v>
      </c>
      <c r="D78" s="14">
        <v>0</v>
      </c>
      <c r="E78" s="14">
        <v>0</v>
      </c>
    </row>
    <row r="79" spans="1:9" x14ac:dyDescent="0.2">
      <c r="A79" s="13">
        <v>1270</v>
      </c>
      <c r="B79" s="12" t="s">
        <v>207</v>
      </c>
      <c r="C79" s="14">
        <v>0</v>
      </c>
      <c r="D79" s="14">
        <v>0</v>
      </c>
      <c r="E79" s="14">
        <v>0</v>
      </c>
    </row>
    <row r="80" spans="1:9" x14ac:dyDescent="0.2">
      <c r="A80" s="13">
        <v>1271</v>
      </c>
      <c r="B80" s="12" t="s">
        <v>208</v>
      </c>
      <c r="C80" s="14">
        <v>0</v>
      </c>
      <c r="D80" s="14">
        <v>0</v>
      </c>
      <c r="E80" s="14">
        <v>0</v>
      </c>
    </row>
    <row r="81" spans="1:8" x14ac:dyDescent="0.2">
      <c r="A81" s="13">
        <v>1272</v>
      </c>
      <c r="B81" s="12" t="s">
        <v>209</v>
      </c>
      <c r="C81" s="14">
        <v>0</v>
      </c>
      <c r="D81" s="14">
        <v>0</v>
      </c>
      <c r="E81" s="14">
        <v>0</v>
      </c>
    </row>
    <row r="82" spans="1:8" x14ac:dyDescent="0.2">
      <c r="A82" s="13">
        <v>1273</v>
      </c>
      <c r="B82" s="12" t="s">
        <v>210</v>
      </c>
      <c r="C82" s="14">
        <v>0</v>
      </c>
      <c r="D82" s="14">
        <v>0</v>
      </c>
      <c r="E82" s="14">
        <v>0</v>
      </c>
    </row>
    <row r="83" spans="1:8" x14ac:dyDescent="0.2">
      <c r="A83" s="13">
        <v>1274</v>
      </c>
      <c r="B83" s="12" t="s">
        <v>211</v>
      </c>
      <c r="C83" s="14">
        <v>0</v>
      </c>
      <c r="D83" s="14">
        <v>0</v>
      </c>
      <c r="E83" s="14">
        <v>0</v>
      </c>
    </row>
    <row r="84" spans="1:8" x14ac:dyDescent="0.2">
      <c r="A84" s="13">
        <v>1275</v>
      </c>
      <c r="B84" s="12" t="s">
        <v>212</v>
      </c>
      <c r="C84" s="14">
        <v>0</v>
      </c>
      <c r="D84" s="14">
        <v>0</v>
      </c>
      <c r="E84" s="14">
        <v>0</v>
      </c>
    </row>
    <row r="85" spans="1:8" x14ac:dyDescent="0.2">
      <c r="A85" s="13">
        <v>1279</v>
      </c>
      <c r="B85" s="12" t="s">
        <v>213</v>
      </c>
      <c r="C85" s="14">
        <v>0</v>
      </c>
      <c r="D85" s="14">
        <v>0</v>
      </c>
      <c r="E85" s="14">
        <v>0</v>
      </c>
    </row>
    <row r="87" spans="1:8" x14ac:dyDescent="0.2">
      <c r="A87" s="68" t="s">
        <v>125</v>
      </c>
      <c r="B87" s="11"/>
      <c r="C87" s="11"/>
      <c r="D87" s="11"/>
      <c r="E87" s="11"/>
      <c r="F87" s="11"/>
      <c r="G87" s="11"/>
      <c r="H87" s="11"/>
    </row>
    <row r="88" spans="1:8" ht="20.25" customHeight="1" x14ac:dyDescent="0.2">
      <c r="A88" s="67" t="s">
        <v>106</v>
      </c>
      <c r="B88" s="67" t="s">
        <v>102</v>
      </c>
      <c r="C88" s="67" t="s">
        <v>103</v>
      </c>
      <c r="D88" s="67" t="s">
        <v>214</v>
      </c>
      <c r="E88" s="67"/>
      <c r="F88" s="67"/>
      <c r="G88" s="67"/>
      <c r="H88" s="67"/>
    </row>
    <row r="89" spans="1:8" x14ac:dyDescent="0.2">
      <c r="A89" s="13">
        <v>1160</v>
      </c>
      <c r="B89" s="12" t="s">
        <v>215</v>
      </c>
      <c r="C89" s="14">
        <v>0</v>
      </c>
    </row>
    <row r="90" spans="1:8" x14ac:dyDescent="0.2">
      <c r="A90" s="13">
        <v>1161</v>
      </c>
      <c r="B90" s="12" t="s">
        <v>216</v>
      </c>
      <c r="C90" s="14">
        <v>0</v>
      </c>
    </row>
    <row r="91" spans="1:8" x14ac:dyDescent="0.2">
      <c r="A91" s="13">
        <v>1162</v>
      </c>
      <c r="B91" s="12" t="s">
        <v>217</v>
      </c>
      <c r="C91" s="14">
        <v>0</v>
      </c>
    </row>
    <row r="93" spans="1:8" x14ac:dyDescent="0.2">
      <c r="A93" s="68" t="s">
        <v>126</v>
      </c>
      <c r="B93" s="11"/>
      <c r="C93" s="11"/>
      <c r="D93" s="11"/>
      <c r="E93" s="11"/>
      <c r="F93" s="11"/>
      <c r="G93" s="11"/>
      <c r="H93" s="11"/>
    </row>
    <row r="94" spans="1:8" ht="22.5" x14ac:dyDescent="0.2">
      <c r="A94" s="67" t="s">
        <v>106</v>
      </c>
      <c r="B94" s="67" t="s">
        <v>102</v>
      </c>
      <c r="C94" s="67" t="s">
        <v>103</v>
      </c>
      <c r="D94" s="67" t="s">
        <v>159</v>
      </c>
      <c r="E94" s="67"/>
      <c r="F94" s="67"/>
      <c r="G94" s="67"/>
      <c r="H94" s="67"/>
    </row>
    <row r="95" spans="1:8" x14ac:dyDescent="0.2">
      <c r="A95" s="13">
        <v>1290</v>
      </c>
      <c r="B95" s="12" t="s">
        <v>218</v>
      </c>
      <c r="C95" s="71" t="s">
        <v>456</v>
      </c>
    </row>
    <row r="96" spans="1:8" x14ac:dyDescent="0.2">
      <c r="A96" s="13">
        <v>1291</v>
      </c>
      <c r="B96" s="12" t="s">
        <v>219</v>
      </c>
      <c r="C96" s="71" t="s">
        <v>456</v>
      </c>
    </row>
    <row r="97" spans="1:8" x14ac:dyDescent="0.2">
      <c r="A97" s="13">
        <v>1292</v>
      </c>
      <c r="B97" s="12" t="s">
        <v>220</v>
      </c>
      <c r="C97" s="71" t="s">
        <v>456</v>
      </c>
    </row>
    <row r="98" spans="1:8" x14ac:dyDescent="0.2">
      <c r="A98" s="13">
        <v>1293</v>
      </c>
      <c r="B98" s="12" t="s">
        <v>221</v>
      </c>
      <c r="C98" s="71" t="s">
        <v>456</v>
      </c>
    </row>
    <row r="100" spans="1:8" x14ac:dyDescent="0.2">
      <c r="A100" s="68" t="s">
        <v>127</v>
      </c>
      <c r="B100" s="11"/>
      <c r="C100" s="11"/>
      <c r="D100" s="11"/>
      <c r="E100" s="11"/>
      <c r="F100" s="11"/>
      <c r="G100" s="11"/>
      <c r="H100" s="11"/>
    </row>
    <row r="101" spans="1:8" ht="22.5" x14ac:dyDescent="0.2">
      <c r="A101" s="67" t="s">
        <v>106</v>
      </c>
      <c r="B101" s="67" t="s">
        <v>102</v>
      </c>
      <c r="C101" s="67" t="s">
        <v>103</v>
      </c>
      <c r="D101" s="67" t="s">
        <v>155</v>
      </c>
      <c r="E101" s="67" t="s">
        <v>156</v>
      </c>
      <c r="F101" s="67" t="s">
        <v>157</v>
      </c>
      <c r="G101" s="67" t="s">
        <v>222</v>
      </c>
      <c r="H101" s="67" t="s">
        <v>223</v>
      </c>
    </row>
    <row r="102" spans="1:8" x14ac:dyDescent="0.2">
      <c r="A102" s="13">
        <v>2110</v>
      </c>
      <c r="B102" s="12" t="s">
        <v>224</v>
      </c>
      <c r="C102" s="14">
        <f>SUM(C103:C111)</f>
        <v>399700.83999999997</v>
      </c>
      <c r="D102" s="14">
        <f>SUM(D103:D111)</f>
        <v>399700.83999999997</v>
      </c>
      <c r="E102" s="14">
        <f>SUM(E103:E111)</f>
        <v>0</v>
      </c>
      <c r="F102" s="14">
        <v>0</v>
      </c>
      <c r="G102" s="14">
        <v>0</v>
      </c>
    </row>
    <row r="103" spans="1:8" x14ac:dyDescent="0.2">
      <c r="A103" s="13">
        <v>2111</v>
      </c>
      <c r="B103" s="12" t="s">
        <v>225</v>
      </c>
      <c r="C103" s="14">
        <v>0</v>
      </c>
      <c r="D103" s="14">
        <f>C103</f>
        <v>0</v>
      </c>
      <c r="E103" s="14">
        <v>0</v>
      </c>
      <c r="F103" s="14">
        <v>0</v>
      </c>
      <c r="G103" s="14">
        <v>0</v>
      </c>
    </row>
    <row r="104" spans="1:8" x14ac:dyDescent="0.2">
      <c r="A104" s="13">
        <v>2112</v>
      </c>
      <c r="B104" s="12" t="s">
        <v>226</v>
      </c>
      <c r="C104" s="14">
        <v>64717.18</v>
      </c>
      <c r="D104" s="14">
        <f t="shared" ref="D104:D111" si="1">C104</f>
        <v>64717.18</v>
      </c>
      <c r="E104" s="14">
        <v>0</v>
      </c>
      <c r="F104" s="14">
        <v>0</v>
      </c>
      <c r="G104" s="14">
        <v>0</v>
      </c>
      <c r="H104" s="12" t="s">
        <v>458</v>
      </c>
    </row>
    <row r="105" spans="1:8" x14ac:dyDescent="0.2">
      <c r="A105" s="13">
        <v>2113</v>
      </c>
      <c r="B105" s="12" t="s">
        <v>227</v>
      </c>
      <c r="C105" s="14">
        <v>0</v>
      </c>
      <c r="D105" s="14">
        <f t="shared" si="1"/>
        <v>0</v>
      </c>
      <c r="E105" s="14">
        <v>0</v>
      </c>
      <c r="F105" s="14">
        <v>0</v>
      </c>
      <c r="G105" s="14">
        <v>0</v>
      </c>
    </row>
    <row r="106" spans="1:8" x14ac:dyDescent="0.2">
      <c r="A106" s="13">
        <v>2114</v>
      </c>
      <c r="B106" s="12" t="s">
        <v>228</v>
      </c>
      <c r="C106" s="14">
        <v>0</v>
      </c>
      <c r="D106" s="14">
        <f t="shared" si="1"/>
        <v>0</v>
      </c>
      <c r="E106" s="14">
        <v>0</v>
      </c>
      <c r="F106" s="14">
        <v>0</v>
      </c>
      <c r="G106" s="14">
        <v>0</v>
      </c>
    </row>
    <row r="107" spans="1:8" x14ac:dyDescent="0.2">
      <c r="A107" s="13">
        <v>2115</v>
      </c>
      <c r="B107" s="12" t="s">
        <v>229</v>
      </c>
      <c r="C107" s="14">
        <v>0</v>
      </c>
      <c r="D107" s="14">
        <f t="shared" si="1"/>
        <v>0</v>
      </c>
      <c r="E107" s="14">
        <v>0</v>
      </c>
      <c r="F107" s="14">
        <v>0</v>
      </c>
      <c r="G107" s="14">
        <v>0</v>
      </c>
    </row>
    <row r="108" spans="1:8" x14ac:dyDescent="0.2">
      <c r="A108" s="13">
        <v>2116</v>
      </c>
      <c r="B108" s="12" t="s">
        <v>230</v>
      </c>
      <c r="C108" s="14">
        <v>0</v>
      </c>
      <c r="D108" s="14">
        <f t="shared" si="1"/>
        <v>0</v>
      </c>
      <c r="E108" s="14">
        <v>0</v>
      </c>
      <c r="F108" s="14">
        <v>0</v>
      </c>
      <c r="G108" s="14">
        <v>0</v>
      </c>
    </row>
    <row r="109" spans="1:8" x14ac:dyDescent="0.2">
      <c r="A109" s="13">
        <v>2117</v>
      </c>
      <c r="B109" s="12" t="s">
        <v>231</v>
      </c>
      <c r="C109" s="14">
        <v>109251.47</v>
      </c>
      <c r="D109" s="14">
        <f t="shared" si="1"/>
        <v>109251.47</v>
      </c>
      <c r="E109" s="14">
        <v>0</v>
      </c>
      <c r="F109" s="14">
        <v>0</v>
      </c>
      <c r="G109" s="14">
        <v>0</v>
      </c>
      <c r="H109" s="12" t="s">
        <v>459</v>
      </c>
    </row>
    <row r="110" spans="1:8" x14ac:dyDescent="0.2">
      <c r="A110" s="13">
        <v>2118</v>
      </c>
      <c r="B110" s="12" t="s">
        <v>232</v>
      </c>
      <c r="C110" s="14">
        <v>0</v>
      </c>
      <c r="D110" s="14">
        <f t="shared" si="1"/>
        <v>0</v>
      </c>
      <c r="E110" s="14">
        <v>0</v>
      </c>
      <c r="F110" s="14">
        <v>0</v>
      </c>
      <c r="G110" s="14">
        <v>0</v>
      </c>
    </row>
    <row r="111" spans="1:8" x14ac:dyDescent="0.2">
      <c r="A111" s="13">
        <v>2119</v>
      </c>
      <c r="B111" s="12" t="s">
        <v>233</v>
      </c>
      <c r="C111" s="14">
        <v>225732.19</v>
      </c>
      <c r="D111" s="14">
        <f t="shared" si="1"/>
        <v>225732.19</v>
      </c>
      <c r="E111" s="14">
        <v>0</v>
      </c>
      <c r="F111" s="14">
        <v>0</v>
      </c>
      <c r="G111" s="14">
        <v>0</v>
      </c>
      <c r="H111" s="12" t="s">
        <v>468</v>
      </c>
    </row>
    <row r="112" spans="1:8" x14ac:dyDescent="0.2">
      <c r="A112" s="13">
        <v>2120</v>
      </c>
      <c r="B112" s="12" t="s">
        <v>234</v>
      </c>
      <c r="C112" s="14">
        <f>SUM(C113:C115)</f>
        <v>0</v>
      </c>
      <c r="D112" s="14">
        <f t="shared" ref="D112:E112" si="2">SUM(D113:D115)</f>
        <v>0</v>
      </c>
      <c r="E112" s="14">
        <f t="shared" si="2"/>
        <v>0</v>
      </c>
      <c r="F112" s="14">
        <v>0</v>
      </c>
      <c r="G112" s="14">
        <v>0</v>
      </c>
    </row>
    <row r="113" spans="1:8" x14ac:dyDescent="0.2">
      <c r="A113" s="13">
        <v>2121</v>
      </c>
      <c r="B113" s="12" t="s">
        <v>235</v>
      </c>
      <c r="C113" s="14">
        <v>0</v>
      </c>
      <c r="D113" s="14">
        <f>C113</f>
        <v>0</v>
      </c>
      <c r="E113" s="14">
        <v>0</v>
      </c>
      <c r="F113" s="14">
        <v>0</v>
      </c>
      <c r="G113" s="14">
        <v>0</v>
      </c>
    </row>
    <row r="114" spans="1:8" x14ac:dyDescent="0.2">
      <c r="A114" s="13">
        <v>2122</v>
      </c>
      <c r="B114" s="12" t="s">
        <v>236</v>
      </c>
      <c r="C114" s="14">
        <v>0</v>
      </c>
      <c r="D114" s="14">
        <f t="shared" ref="D114:D115" si="3">C114</f>
        <v>0</v>
      </c>
      <c r="E114" s="14">
        <v>0</v>
      </c>
      <c r="F114" s="14">
        <v>0</v>
      </c>
      <c r="G114" s="14">
        <v>0</v>
      </c>
    </row>
    <row r="115" spans="1:8" x14ac:dyDescent="0.2">
      <c r="A115" s="13">
        <v>2129</v>
      </c>
      <c r="B115" s="12" t="s">
        <v>237</v>
      </c>
      <c r="C115" s="14">
        <v>0</v>
      </c>
      <c r="D115" s="14">
        <f t="shared" si="3"/>
        <v>0</v>
      </c>
      <c r="E115" s="14">
        <v>0</v>
      </c>
      <c r="F115" s="14">
        <v>0</v>
      </c>
      <c r="G115" s="14">
        <v>0</v>
      </c>
    </row>
    <row r="117" spans="1:8" x14ac:dyDescent="0.2">
      <c r="A117" s="68" t="s">
        <v>128</v>
      </c>
      <c r="B117" s="11"/>
      <c r="C117" s="11"/>
      <c r="D117" s="11"/>
      <c r="E117" s="11"/>
      <c r="F117" s="11"/>
      <c r="G117" s="11"/>
      <c r="H117" s="11"/>
    </row>
    <row r="118" spans="1:8" ht="22.5" customHeight="1" x14ac:dyDescent="0.2">
      <c r="A118" s="67" t="s">
        <v>106</v>
      </c>
      <c r="B118" s="67" t="s">
        <v>102</v>
      </c>
      <c r="C118" s="67" t="s">
        <v>103</v>
      </c>
      <c r="D118" s="67" t="s">
        <v>107</v>
      </c>
      <c r="E118" s="67" t="s">
        <v>159</v>
      </c>
      <c r="F118" s="67"/>
      <c r="G118" s="67"/>
      <c r="H118" s="67"/>
    </row>
    <row r="119" spans="1:8" x14ac:dyDescent="0.2">
      <c r="A119" s="13">
        <v>2160</v>
      </c>
      <c r="B119" s="12" t="s">
        <v>238</v>
      </c>
      <c r="C119" s="71" t="s">
        <v>456</v>
      </c>
    </row>
    <row r="120" spans="1:8" x14ac:dyDescent="0.2">
      <c r="A120" s="13">
        <v>2161</v>
      </c>
      <c r="B120" s="12" t="s">
        <v>239</v>
      </c>
      <c r="C120" s="71" t="s">
        <v>456</v>
      </c>
    </row>
    <row r="121" spans="1:8" x14ac:dyDescent="0.2">
      <c r="A121" s="13">
        <v>2162</v>
      </c>
      <c r="B121" s="12" t="s">
        <v>240</v>
      </c>
      <c r="C121" s="71" t="s">
        <v>456</v>
      </c>
    </row>
    <row r="122" spans="1:8" x14ac:dyDescent="0.2">
      <c r="A122" s="13">
        <v>2163</v>
      </c>
      <c r="B122" s="12" t="s">
        <v>241</v>
      </c>
      <c r="C122" s="71" t="s">
        <v>456</v>
      </c>
    </row>
    <row r="123" spans="1:8" x14ac:dyDescent="0.2">
      <c r="A123" s="13">
        <v>2164</v>
      </c>
      <c r="B123" s="12" t="s">
        <v>242</v>
      </c>
      <c r="C123" s="71" t="s">
        <v>456</v>
      </c>
    </row>
    <row r="124" spans="1:8" x14ac:dyDescent="0.2">
      <c r="A124" s="13">
        <v>2165</v>
      </c>
      <c r="B124" s="12" t="s">
        <v>243</v>
      </c>
      <c r="C124" s="71" t="s">
        <v>456</v>
      </c>
    </row>
    <row r="125" spans="1:8" x14ac:dyDescent="0.2">
      <c r="A125" s="13">
        <v>2166</v>
      </c>
      <c r="B125" s="12" t="s">
        <v>244</v>
      </c>
      <c r="C125" s="71" t="s">
        <v>456</v>
      </c>
    </row>
    <row r="126" spans="1:8" x14ac:dyDescent="0.2">
      <c r="A126" s="13">
        <v>2250</v>
      </c>
      <c r="B126" s="12" t="s">
        <v>245</v>
      </c>
      <c r="C126" s="71" t="s">
        <v>456</v>
      </c>
    </row>
    <row r="127" spans="1:8" x14ac:dyDescent="0.2">
      <c r="A127" s="13">
        <v>2251</v>
      </c>
      <c r="B127" s="12" t="s">
        <v>246</v>
      </c>
      <c r="C127" s="71" t="s">
        <v>456</v>
      </c>
    </row>
    <row r="128" spans="1:8" x14ac:dyDescent="0.2">
      <c r="A128" s="13">
        <v>2252</v>
      </c>
      <c r="B128" s="12" t="s">
        <v>247</v>
      </c>
      <c r="C128" s="71" t="s">
        <v>456</v>
      </c>
    </row>
    <row r="129" spans="1:8" x14ac:dyDescent="0.2">
      <c r="A129" s="13">
        <v>2253</v>
      </c>
      <c r="B129" s="12" t="s">
        <v>248</v>
      </c>
      <c r="C129" s="71" t="s">
        <v>456</v>
      </c>
    </row>
    <row r="130" spans="1:8" x14ac:dyDescent="0.2">
      <c r="A130" s="13">
        <v>2254</v>
      </c>
      <c r="B130" s="12" t="s">
        <v>249</v>
      </c>
      <c r="C130" s="71" t="s">
        <v>456</v>
      </c>
    </row>
    <row r="131" spans="1:8" x14ac:dyDescent="0.2">
      <c r="A131" s="13">
        <v>2255</v>
      </c>
      <c r="B131" s="12" t="s">
        <v>250</v>
      </c>
      <c r="C131" s="71" t="s">
        <v>456</v>
      </c>
    </row>
    <row r="132" spans="1:8" x14ac:dyDescent="0.2">
      <c r="A132" s="13">
        <v>2256</v>
      </c>
      <c r="B132" s="12" t="s">
        <v>251</v>
      </c>
      <c r="C132" s="71" t="s">
        <v>456</v>
      </c>
    </row>
    <row r="134" spans="1:8" x14ac:dyDescent="0.2">
      <c r="A134" s="68" t="s">
        <v>129</v>
      </c>
      <c r="B134" s="11"/>
      <c r="C134" s="11"/>
      <c r="D134" s="11"/>
      <c r="E134" s="11"/>
      <c r="F134" s="11"/>
      <c r="G134" s="11"/>
      <c r="H134" s="11"/>
    </row>
    <row r="135" spans="1:8" ht="22.5" x14ac:dyDescent="0.2">
      <c r="A135" s="67" t="s">
        <v>106</v>
      </c>
      <c r="B135" s="67" t="s">
        <v>102</v>
      </c>
      <c r="C135" s="67" t="s">
        <v>103</v>
      </c>
      <c r="D135" s="67" t="s">
        <v>107</v>
      </c>
      <c r="E135" s="67" t="s">
        <v>159</v>
      </c>
      <c r="F135" s="67"/>
      <c r="G135" s="67"/>
      <c r="H135" s="67"/>
    </row>
    <row r="136" spans="1:8" x14ac:dyDescent="0.2">
      <c r="A136" s="13">
        <v>2159</v>
      </c>
      <c r="B136" s="12" t="s">
        <v>252</v>
      </c>
      <c r="C136" s="71" t="s">
        <v>456</v>
      </c>
    </row>
    <row r="137" spans="1:8" x14ac:dyDescent="0.2">
      <c r="A137" s="13">
        <v>2199</v>
      </c>
      <c r="B137" s="12" t="s">
        <v>253</v>
      </c>
      <c r="C137" s="71" t="s">
        <v>456</v>
      </c>
    </row>
    <row r="138" spans="1:8" x14ac:dyDescent="0.2">
      <c r="A138" s="13">
        <v>2240</v>
      </c>
      <c r="B138" s="12" t="s">
        <v>254</v>
      </c>
      <c r="C138" s="71" t="s">
        <v>456</v>
      </c>
    </row>
    <row r="139" spans="1:8" x14ac:dyDescent="0.2">
      <c r="A139" s="13">
        <v>2241</v>
      </c>
      <c r="B139" s="12" t="s">
        <v>255</v>
      </c>
      <c r="C139" s="71" t="s">
        <v>456</v>
      </c>
    </row>
    <row r="140" spans="1:8" x14ac:dyDescent="0.2">
      <c r="A140" s="13">
        <v>2242</v>
      </c>
      <c r="B140" s="12" t="s">
        <v>256</v>
      </c>
      <c r="C140" s="71" t="s">
        <v>456</v>
      </c>
    </row>
    <row r="141" spans="1:8" x14ac:dyDescent="0.2">
      <c r="A141" s="13">
        <v>2249</v>
      </c>
      <c r="B141" s="12" t="s">
        <v>257</v>
      </c>
      <c r="C141" s="71" t="s">
        <v>456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E1"/>
    <mergeCell ref="B2:E2"/>
    <mergeCell ref="B3:E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194" zoomScaleNormal="100" workbookViewId="0">
      <selection activeCell="F227" sqref="F227"/>
    </sheetView>
  </sheetViews>
  <sheetFormatPr baseColWidth="10" defaultColWidth="9.140625" defaultRowHeight="11.25" x14ac:dyDescent="0.2"/>
  <cols>
    <col min="1" max="1" width="10.28515625" style="12" customWidth="1"/>
    <col min="2" max="2" width="66.85546875" style="12" customWidth="1"/>
    <col min="3" max="3" width="18.28515625" style="12" customWidth="1"/>
    <col min="4" max="4" width="27.7109375" style="108" customWidth="1"/>
    <col min="5" max="5" width="20.5703125" style="12" customWidth="1"/>
    <col min="6" max="16384" width="9.140625" style="12"/>
  </cols>
  <sheetData>
    <row r="1" spans="1:5" s="15" customFormat="1" ht="18.95" customHeight="1" x14ac:dyDescent="0.25">
      <c r="A1" s="73"/>
      <c r="B1" s="74" t="str">
        <f>ESF!B1</f>
        <v>CONSEJO DE TURISMO DE CELAYA GUANAJUATO</v>
      </c>
      <c r="C1" s="65" t="s">
        <v>145</v>
      </c>
      <c r="D1" s="104">
        <f>'Notas a los Edos Financieros'!D1</f>
        <v>2019</v>
      </c>
      <c r="E1" s="73"/>
    </row>
    <row r="2" spans="1:5" s="10" customFormat="1" ht="23.25" customHeight="1" x14ac:dyDescent="0.2">
      <c r="A2" s="75"/>
      <c r="B2" s="76" t="s">
        <v>549</v>
      </c>
      <c r="C2" s="65" t="s">
        <v>146</v>
      </c>
      <c r="D2" s="104" t="str">
        <f>'Notas a los Edos Financieros'!D2</f>
        <v>Trimestral</v>
      </c>
      <c r="E2" s="69"/>
    </row>
    <row r="3" spans="1:5" s="10" customFormat="1" ht="24" customHeight="1" x14ac:dyDescent="0.2">
      <c r="A3" s="75"/>
      <c r="B3" s="76" t="str">
        <f>ESF!B3</f>
        <v>Correspondiente del 01 enero al 30 de septiembre de 2019</v>
      </c>
      <c r="C3" s="65" t="s">
        <v>147</v>
      </c>
      <c r="D3" s="104">
        <f>'Notas a los Edos Financieros'!D3</f>
        <v>1</v>
      </c>
      <c r="E3" s="69"/>
    </row>
    <row r="4" spans="1:5" x14ac:dyDescent="0.2">
      <c r="A4" s="72" t="s">
        <v>148</v>
      </c>
      <c r="B4" s="11"/>
      <c r="C4" s="11"/>
      <c r="D4" s="105"/>
      <c r="E4" s="11"/>
    </row>
    <row r="5" spans="1:5" x14ac:dyDescent="0.2">
      <c r="A5" s="75"/>
      <c r="B5" s="75"/>
      <c r="C5" s="75"/>
      <c r="D5" s="106"/>
      <c r="E5" s="75"/>
    </row>
    <row r="6" spans="1:5" x14ac:dyDescent="0.2">
      <c r="A6" s="68" t="s">
        <v>101</v>
      </c>
      <c r="B6" s="11"/>
      <c r="C6" s="11"/>
      <c r="D6" s="105"/>
      <c r="E6" s="11"/>
    </row>
    <row r="7" spans="1:5" x14ac:dyDescent="0.2">
      <c r="A7" s="67" t="s">
        <v>106</v>
      </c>
      <c r="B7" s="67" t="s">
        <v>102</v>
      </c>
      <c r="C7" s="67" t="s">
        <v>103</v>
      </c>
      <c r="D7" s="107" t="s">
        <v>258</v>
      </c>
      <c r="E7" s="67"/>
    </row>
    <row r="8" spans="1:5" x14ac:dyDescent="0.2">
      <c r="A8" s="96">
        <v>4100</v>
      </c>
      <c r="B8" s="70" t="s">
        <v>259</v>
      </c>
      <c r="C8" s="122">
        <f>SUM(C9+C19+C25+C28+C34+C37+C46)</f>
        <v>610002.28</v>
      </c>
      <c r="D8" s="109"/>
    </row>
    <row r="9" spans="1:5" x14ac:dyDescent="0.2">
      <c r="A9" s="13">
        <v>4110</v>
      </c>
      <c r="B9" s="12" t="s">
        <v>260</v>
      </c>
      <c r="C9" s="14">
        <v>0</v>
      </c>
      <c r="D9" s="109"/>
    </row>
    <row r="10" spans="1:5" x14ac:dyDescent="0.2">
      <c r="A10" s="13">
        <v>4111</v>
      </c>
      <c r="B10" s="12" t="s">
        <v>261</v>
      </c>
      <c r="C10" s="14">
        <v>0</v>
      </c>
      <c r="D10" s="109"/>
    </row>
    <row r="11" spans="1:5" x14ac:dyDescent="0.2">
      <c r="A11" s="13">
        <v>4112</v>
      </c>
      <c r="B11" s="12" t="s">
        <v>262</v>
      </c>
      <c r="C11" s="14">
        <v>0</v>
      </c>
      <c r="D11" s="109"/>
    </row>
    <row r="12" spans="1:5" x14ac:dyDescent="0.2">
      <c r="A12" s="13">
        <v>4113</v>
      </c>
      <c r="B12" s="12" t="s">
        <v>263</v>
      </c>
      <c r="C12" s="14">
        <v>0</v>
      </c>
      <c r="D12" s="109"/>
    </row>
    <row r="13" spans="1:5" x14ac:dyDescent="0.2">
      <c r="A13" s="13">
        <v>4114</v>
      </c>
      <c r="B13" s="12" t="s">
        <v>264</v>
      </c>
      <c r="C13" s="14">
        <v>0</v>
      </c>
      <c r="D13" s="109"/>
    </row>
    <row r="14" spans="1:5" x14ac:dyDescent="0.2">
      <c r="A14" s="13">
        <v>4115</v>
      </c>
      <c r="B14" s="12" t="s">
        <v>265</v>
      </c>
      <c r="C14" s="14">
        <v>0</v>
      </c>
      <c r="D14" s="109"/>
    </row>
    <row r="15" spans="1:5" x14ac:dyDescent="0.2">
      <c r="A15" s="13">
        <v>4116</v>
      </c>
      <c r="B15" s="12" t="s">
        <v>266</v>
      </c>
      <c r="C15" s="14">
        <v>0</v>
      </c>
      <c r="D15" s="109"/>
    </row>
    <row r="16" spans="1:5" x14ac:dyDescent="0.2">
      <c r="A16" s="13">
        <v>4117</v>
      </c>
      <c r="B16" s="12" t="s">
        <v>267</v>
      </c>
      <c r="C16" s="14">
        <v>0</v>
      </c>
      <c r="D16" s="109"/>
    </row>
    <row r="17" spans="1:4" x14ac:dyDescent="0.2">
      <c r="A17" s="13">
        <v>4118</v>
      </c>
      <c r="B17" s="12" t="s">
        <v>469</v>
      </c>
      <c r="C17" s="14">
        <v>0</v>
      </c>
      <c r="D17" s="109"/>
    </row>
    <row r="18" spans="1:4" x14ac:dyDescent="0.2">
      <c r="A18" s="13">
        <v>4119</v>
      </c>
      <c r="B18" s="12" t="s">
        <v>268</v>
      </c>
      <c r="C18" s="14">
        <v>0</v>
      </c>
      <c r="D18" s="109"/>
    </row>
    <row r="19" spans="1:4" x14ac:dyDescent="0.2">
      <c r="A19" s="13">
        <v>4120</v>
      </c>
      <c r="B19" s="12" t="s">
        <v>269</v>
      </c>
      <c r="C19" s="14">
        <v>0</v>
      </c>
      <c r="D19" s="109"/>
    </row>
    <row r="20" spans="1:4" x14ac:dyDescent="0.2">
      <c r="A20" s="13">
        <v>4121</v>
      </c>
      <c r="B20" s="12" t="s">
        <v>270</v>
      </c>
      <c r="C20" s="14">
        <v>0</v>
      </c>
      <c r="D20" s="109"/>
    </row>
    <row r="21" spans="1:4" x14ac:dyDescent="0.2">
      <c r="A21" s="13">
        <v>4122</v>
      </c>
      <c r="B21" s="12" t="s">
        <v>470</v>
      </c>
      <c r="C21" s="14">
        <v>0</v>
      </c>
      <c r="D21" s="109"/>
    </row>
    <row r="22" spans="1:4" x14ac:dyDescent="0.2">
      <c r="A22" s="13">
        <v>4123</v>
      </c>
      <c r="B22" s="12" t="s">
        <v>271</v>
      </c>
      <c r="C22" s="14">
        <v>0</v>
      </c>
      <c r="D22" s="109"/>
    </row>
    <row r="23" spans="1:4" x14ac:dyDescent="0.2">
      <c r="A23" s="13">
        <v>4124</v>
      </c>
      <c r="B23" s="12" t="s">
        <v>272</v>
      </c>
      <c r="C23" s="14">
        <v>0</v>
      </c>
      <c r="D23" s="109"/>
    </row>
    <row r="24" spans="1:4" x14ac:dyDescent="0.2">
      <c r="A24" s="13">
        <v>4129</v>
      </c>
      <c r="B24" s="12" t="s">
        <v>273</v>
      </c>
      <c r="C24" s="14">
        <v>0</v>
      </c>
      <c r="D24" s="109"/>
    </row>
    <row r="25" spans="1:4" x14ac:dyDescent="0.2">
      <c r="A25" s="13">
        <v>4130</v>
      </c>
      <c r="B25" s="12" t="s">
        <v>274</v>
      </c>
      <c r="C25" s="14">
        <v>0</v>
      </c>
      <c r="D25" s="109"/>
    </row>
    <row r="26" spans="1:4" x14ac:dyDescent="0.2">
      <c r="A26" s="13">
        <v>4131</v>
      </c>
      <c r="B26" s="12" t="s">
        <v>275</v>
      </c>
      <c r="C26" s="14">
        <v>0</v>
      </c>
      <c r="D26" s="109"/>
    </row>
    <row r="27" spans="1:4" x14ac:dyDescent="0.2">
      <c r="A27" s="13">
        <v>4132</v>
      </c>
      <c r="B27" s="12" t="s">
        <v>471</v>
      </c>
      <c r="C27" s="14">
        <v>0</v>
      </c>
      <c r="D27" s="109"/>
    </row>
    <row r="28" spans="1:4" x14ac:dyDescent="0.2">
      <c r="A28" s="13">
        <v>4140</v>
      </c>
      <c r="B28" s="12" t="s">
        <v>276</v>
      </c>
      <c r="C28" s="14">
        <v>0</v>
      </c>
      <c r="D28" s="109"/>
    </row>
    <row r="29" spans="1:4" x14ac:dyDescent="0.2">
      <c r="A29" s="13">
        <v>4141</v>
      </c>
      <c r="B29" s="12" t="s">
        <v>277</v>
      </c>
      <c r="C29" s="14">
        <v>0</v>
      </c>
      <c r="D29" s="109"/>
    </row>
    <row r="30" spans="1:4" x14ac:dyDescent="0.2">
      <c r="A30" s="13">
        <v>4143</v>
      </c>
      <c r="B30" s="12" t="s">
        <v>278</v>
      </c>
      <c r="C30" s="14">
        <v>0</v>
      </c>
      <c r="D30" s="109"/>
    </row>
    <row r="31" spans="1:4" x14ac:dyDescent="0.2">
      <c r="A31" s="13">
        <v>4144</v>
      </c>
      <c r="B31" s="12" t="s">
        <v>279</v>
      </c>
      <c r="C31" s="14">
        <v>0</v>
      </c>
      <c r="D31" s="109"/>
    </row>
    <row r="32" spans="1:4" x14ac:dyDescent="0.2">
      <c r="A32" s="13">
        <v>4145</v>
      </c>
      <c r="B32" s="12" t="s">
        <v>472</v>
      </c>
      <c r="C32" s="14">
        <v>0</v>
      </c>
      <c r="D32" s="109"/>
    </row>
    <row r="33" spans="1:4" x14ac:dyDescent="0.2">
      <c r="A33" s="13">
        <v>4149</v>
      </c>
      <c r="B33" s="12" t="s">
        <v>280</v>
      </c>
      <c r="C33" s="14">
        <v>0</v>
      </c>
      <c r="D33" s="109"/>
    </row>
    <row r="34" spans="1:4" x14ac:dyDescent="0.2">
      <c r="A34" s="13">
        <v>4150</v>
      </c>
      <c r="B34" s="12" t="s">
        <v>473</v>
      </c>
      <c r="C34" s="122">
        <f>SUM(C35:C36)</f>
        <v>80.28</v>
      </c>
      <c r="D34" s="109"/>
    </row>
    <row r="35" spans="1:4" x14ac:dyDescent="0.2">
      <c r="A35" s="13">
        <v>4151</v>
      </c>
      <c r="B35" s="12" t="s">
        <v>473</v>
      </c>
      <c r="C35" s="122">
        <v>80.28</v>
      </c>
      <c r="D35" s="109" t="s">
        <v>464</v>
      </c>
    </row>
    <row r="36" spans="1:4" x14ac:dyDescent="0.2">
      <c r="A36" s="13">
        <v>4154</v>
      </c>
      <c r="B36" s="12" t="s">
        <v>474</v>
      </c>
      <c r="C36" s="14">
        <v>0</v>
      </c>
      <c r="D36" s="109"/>
    </row>
    <row r="37" spans="1:4" x14ac:dyDescent="0.2">
      <c r="A37" s="13">
        <v>4160</v>
      </c>
      <c r="B37" s="12" t="s">
        <v>475</v>
      </c>
      <c r="C37" s="14">
        <v>0</v>
      </c>
      <c r="D37" s="109"/>
    </row>
    <row r="38" spans="1:4" x14ac:dyDescent="0.2">
      <c r="A38" s="13">
        <v>4161</v>
      </c>
      <c r="B38" s="12" t="s">
        <v>281</v>
      </c>
      <c r="C38" s="14">
        <v>0</v>
      </c>
      <c r="D38" s="109"/>
    </row>
    <row r="39" spans="1:4" x14ac:dyDescent="0.2">
      <c r="A39" s="13">
        <v>4162</v>
      </c>
      <c r="B39" s="12" t="s">
        <v>282</v>
      </c>
      <c r="C39" s="14">
        <v>0</v>
      </c>
      <c r="D39" s="109"/>
    </row>
    <row r="40" spans="1:4" x14ac:dyDescent="0.2">
      <c r="A40" s="13">
        <v>4163</v>
      </c>
      <c r="B40" s="12" t="s">
        <v>283</v>
      </c>
      <c r="C40" s="14">
        <v>0</v>
      </c>
      <c r="D40" s="109"/>
    </row>
    <row r="41" spans="1:4" x14ac:dyDescent="0.2">
      <c r="A41" s="13">
        <v>4164</v>
      </c>
      <c r="B41" s="12" t="s">
        <v>284</v>
      </c>
      <c r="C41" s="14">
        <v>0</v>
      </c>
      <c r="D41" s="109"/>
    </row>
    <row r="42" spans="1:4" x14ac:dyDescent="0.2">
      <c r="A42" s="13">
        <v>4165</v>
      </c>
      <c r="B42" s="12" t="s">
        <v>285</v>
      </c>
      <c r="C42" s="14">
        <v>0</v>
      </c>
      <c r="D42" s="109"/>
    </row>
    <row r="43" spans="1:4" x14ac:dyDescent="0.2">
      <c r="A43" s="13">
        <v>4166</v>
      </c>
      <c r="B43" s="12" t="s">
        <v>476</v>
      </c>
      <c r="C43" s="14">
        <v>0</v>
      </c>
      <c r="D43" s="109"/>
    </row>
    <row r="44" spans="1:4" x14ac:dyDescent="0.2">
      <c r="A44" s="13">
        <v>4168</v>
      </c>
      <c r="B44" s="12" t="s">
        <v>286</v>
      </c>
      <c r="C44" s="14">
        <v>0</v>
      </c>
      <c r="D44" s="109"/>
    </row>
    <row r="45" spans="1:4" x14ac:dyDescent="0.2">
      <c r="A45" s="13">
        <v>4169</v>
      </c>
      <c r="B45" s="12" t="s">
        <v>287</v>
      </c>
      <c r="C45" s="14">
        <v>0</v>
      </c>
      <c r="D45" s="109"/>
    </row>
    <row r="46" spans="1:4" x14ac:dyDescent="0.2">
      <c r="A46" s="13">
        <v>4170</v>
      </c>
      <c r="B46" s="12" t="s">
        <v>477</v>
      </c>
      <c r="C46" s="122">
        <f>SUM(C47:C54)</f>
        <v>609922</v>
      </c>
      <c r="D46" s="109"/>
    </row>
    <row r="47" spans="1:4" x14ac:dyDescent="0.2">
      <c r="A47" s="13">
        <v>4171</v>
      </c>
      <c r="B47" s="12" t="s">
        <v>478</v>
      </c>
      <c r="C47" s="14">
        <v>0</v>
      </c>
      <c r="D47" s="109"/>
    </row>
    <row r="48" spans="1:4" x14ac:dyDescent="0.2">
      <c r="A48" s="13">
        <v>4172</v>
      </c>
      <c r="B48" s="12" t="s">
        <v>479</v>
      </c>
      <c r="C48" s="14">
        <v>0</v>
      </c>
      <c r="D48" s="109"/>
    </row>
    <row r="49" spans="1:4" x14ac:dyDescent="0.2">
      <c r="A49" s="13">
        <v>4173</v>
      </c>
      <c r="B49" s="12" t="s">
        <v>480</v>
      </c>
      <c r="C49" s="14">
        <v>0</v>
      </c>
      <c r="D49" s="109"/>
    </row>
    <row r="50" spans="1:4" x14ac:dyDescent="0.2">
      <c r="A50" s="13">
        <v>4174</v>
      </c>
      <c r="B50" s="12" t="s">
        <v>481</v>
      </c>
      <c r="C50" s="122">
        <v>609922</v>
      </c>
      <c r="D50" s="109" t="s">
        <v>497</v>
      </c>
    </row>
    <row r="51" spans="1:4" x14ac:dyDescent="0.2">
      <c r="A51" s="13">
        <v>4175</v>
      </c>
      <c r="B51" s="12" t="s">
        <v>482</v>
      </c>
      <c r="C51" s="14">
        <v>0</v>
      </c>
      <c r="D51" s="109"/>
    </row>
    <row r="52" spans="1:4" ht="22.5" x14ac:dyDescent="0.2">
      <c r="A52" s="13">
        <v>4176</v>
      </c>
      <c r="B52" s="80" t="s">
        <v>483</v>
      </c>
      <c r="C52" s="14">
        <v>0</v>
      </c>
      <c r="D52" s="109"/>
    </row>
    <row r="53" spans="1:4" ht="22.5" x14ac:dyDescent="0.2">
      <c r="A53" s="13">
        <v>4177</v>
      </c>
      <c r="B53" s="80" t="s">
        <v>484</v>
      </c>
      <c r="C53" s="14">
        <v>0</v>
      </c>
      <c r="D53" s="109"/>
    </row>
    <row r="54" spans="1:4" ht="22.5" x14ac:dyDescent="0.2">
      <c r="A54" s="13">
        <v>4178</v>
      </c>
      <c r="B54" s="80" t="s">
        <v>485</v>
      </c>
      <c r="C54" s="14">
        <v>0</v>
      </c>
      <c r="D54" s="109"/>
    </row>
    <row r="55" spans="1:4" x14ac:dyDescent="0.2">
      <c r="A55" s="13"/>
      <c r="B55" s="80"/>
      <c r="C55" s="14"/>
      <c r="D55" s="109"/>
    </row>
    <row r="56" spans="1:4" x14ac:dyDescent="0.2">
      <c r="A56" s="68" t="s">
        <v>550</v>
      </c>
      <c r="B56" s="80"/>
      <c r="C56" s="14"/>
      <c r="D56" s="109"/>
    </row>
    <row r="57" spans="1:4" ht="16.149999999999999" customHeight="1" x14ac:dyDescent="0.2">
      <c r="A57" s="67" t="s">
        <v>106</v>
      </c>
      <c r="B57" s="67" t="s">
        <v>102</v>
      </c>
      <c r="C57" s="67" t="s">
        <v>103</v>
      </c>
      <c r="D57" s="67" t="s">
        <v>258</v>
      </c>
    </row>
    <row r="58" spans="1:4" x14ac:dyDescent="0.2">
      <c r="A58" s="96">
        <v>4200</v>
      </c>
      <c r="B58" s="70" t="s">
        <v>486</v>
      </c>
      <c r="C58" s="122">
        <f>+C59+C65</f>
        <v>5680518.4000000004</v>
      </c>
      <c r="D58" s="109"/>
    </row>
    <row r="59" spans="1:4" x14ac:dyDescent="0.2">
      <c r="A59" s="13">
        <v>4210</v>
      </c>
      <c r="B59" s="12" t="s">
        <v>487</v>
      </c>
      <c r="C59" s="122">
        <f>SUM(C60:C64)</f>
        <v>2466972.4</v>
      </c>
      <c r="D59" s="109"/>
    </row>
    <row r="60" spans="1:4" x14ac:dyDescent="0.2">
      <c r="A60" s="13">
        <v>4211</v>
      </c>
      <c r="B60" s="12" t="s">
        <v>288</v>
      </c>
      <c r="C60" s="14">
        <v>0</v>
      </c>
      <c r="D60" s="109"/>
    </row>
    <row r="61" spans="1:4" x14ac:dyDescent="0.2">
      <c r="A61" s="13">
        <v>4212</v>
      </c>
      <c r="B61" s="12" t="s">
        <v>289</v>
      </c>
      <c r="C61" s="14">
        <v>0</v>
      </c>
      <c r="D61" s="109"/>
    </row>
    <row r="62" spans="1:4" x14ac:dyDescent="0.2">
      <c r="A62" s="13">
        <v>4213</v>
      </c>
      <c r="B62" s="12" t="s">
        <v>290</v>
      </c>
      <c r="C62" s="122">
        <v>2466972.4</v>
      </c>
      <c r="D62" s="109"/>
    </row>
    <row r="63" spans="1:4" x14ac:dyDescent="0.2">
      <c r="A63" s="13">
        <v>4214</v>
      </c>
      <c r="B63" s="12" t="s">
        <v>488</v>
      </c>
      <c r="C63" s="14">
        <v>0</v>
      </c>
      <c r="D63" s="109"/>
    </row>
    <row r="64" spans="1:4" x14ac:dyDescent="0.2">
      <c r="A64" s="13">
        <v>4215</v>
      </c>
      <c r="B64" s="12" t="s">
        <v>489</v>
      </c>
      <c r="C64" s="14">
        <v>0</v>
      </c>
      <c r="D64" s="109"/>
    </row>
    <row r="65" spans="1:5" x14ac:dyDescent="0.2">
      <c r="A65" s="13">
        <v>4220</v>
      </c>
      <c r="B65" s="12" t="s">
        <v>291</v>
      </c>
      <c r="C65" s="122">
        <f>SUM(C66:C69)</f>
        <v>3213546</v>
      </c>
      <c r="D65" s="109"/>
    </row>
    <row r="66" spans="1:5" x14ac:dyDescent="0.2">
      <c r="A66" s="13">
        <v>4221</v>
      </c>
      <c r="B66" s="12" t="s">
        <v>292</v>
      </c>
      <c r="C66" s="122">
        <v>3213546</v>
      </c>
      <c r="D66" s="109" t="s">
        <v>491</v>
      </c>
    </row>
    <row r="67" spans="1:5" x14ac:dyDescent="0.2">
      <c r="A67" s="13">
        <v>4223</v>
      </c>
      <c r="B67" s="12" t="s">
        <v>293</v>
      </c>
      <c r="C67" s="14">
        <v>0</v>
      </c>
      <c r="D67" s="109"/>
    </row>
    <row r="68" spans="1:5" x14ac:dyDescent="0.2">
      <c r="A68" s="13">
        <v>4225</v>
      </c>
      <c r="B68" s="12" t="s">
        <v>295</v>
      </c>
      <c r="C68" s="14">
        <v>0</v>
      </c>
      <c r="D68" s="109"/>
    </row>
    <row r="69" spans="1:5" x14ac:dyDescent="0.2">
      <c r="A69" s="13">
        <v>4227</v>
      </c>
      <c r="B69" s="12" t="s">
        <v>490</v>
      </c>
      <c r="C69" s="14">
        <v>0</v>
      </c>
      <c r="D69" s="109"/>
    </row>
    <row r="70" spans="1:5" x14ac:dyDescent="0.2">
      <c r="C70" s="12">
        <v>0</v>
      </c>
    </row>
    <row r="71" spans="1:5" x14ac:dyDescent="0.2">
      <c r="A71" s="68" t="s">
        <v>104</v>
      </c>
      <c r="B71" s="11"/>
      <c r="C71" s="11"/>
      <c r="D71" s="105"/>
      <c r="E71" s="11"/>
    </row>
    <row r="72" spans="1:5" ht="23.25" customHeight="1" x14ac:dyDescent="0.2">
      <c r="A72" s="67" t="s">
        <v>106</v>
      </c>
      <c r="B72" s="67" t="s">
        <v>102</v>
      </c>
      <c r="C72" s="67" t="s">
        <v>103</v>
      </c>
      <c r="D72" s="67" t="s">
        <v>107</v>
      </c>
      <c r="E72" s="67" t="s">
        <v>159</v>
      </c>
    </row>
    <row r="73" spans="1:5" x14ac:dyDescent="0.2">
      <c r="A73" s="13">
        <v>4300</v>
      </c>
      <c r="B73" s="12" t="s">
        <v>296</v>
      </c>
      <c r="C73" s="71">
        <v>0</v>
      </c>
    </row>
    <row r="74" spans="1:5" x14ac:dyDescent="0.2">
      <c r="A74" s="13">
        <v>4310</v>
      </c>
      <c r="B74" s="12" t="s">
        <v>297</v>
      </c>
      <c r="C74" s="14">
        <v>0</v>
      </c>
    </row>
    <row r="75" spans="1:5" x14ac:dyDescent="0.2">
      <c r="A75" s="13">
        <v>4311</v>
      </c>
      <c r="B75" s="12" t="s">
        <v>492</v>
      </c>
      <c r="C75" s="14">
        <v>0</v>
      </c>
    </row>
    <row r="76" spans="1:5" x14ac:dyDescent="0.2">
      <c r="A76" s="13">
        <v>4319</v>
      </c>
      <c r="B76" s="12" t="s">
        <v>298</v>
      </c>
      <c r="C76" s="14">
        <v>0</v>
      </c>
    </row>
    <row r="77" spans="1:5" x14ac:dyDescent="0.2">
      <c r="A77" s="13">
        <v>4320</v>
      </c>
      <c r="B77" s="12" t="s">
        <v>299</v>
      </c>
      <c r="C77" s="14">
        <v>0</v>
      </c>
    </row>
    <row r="78" spans="1:5" x14ac:dyDescent="0.2">
      <c r="A78" s="13">
        <v>4321</v>
      </c>
      <c r="B78" s="12" t="s">
        <v>300</v>
      </c>
      <c r="C78" s="14">
        <v>0</v>
      </c>
    </row>
    <row r="79" spans="1:5" x14ac:dyDescent="0.2">
      <c r="A79" s="13">
        <v>4322</v>
      </c>
      <c r="B79" s="12" t="s">
        <v>301</v>
      </c>
      <c r="C79" s="14">
        <v>0</v>
      </c>
    </row>
    <row r="80" spans="1:5" x14ac:dyDescent="0.2">
      <c r="A80" s="13">
        <v>4323</v>
      </c>
      <c r="B80" s="12" t="s">
        <v>302</v>
      </c>
      <c r="C80" s="14">
        <v>0</v>
      </c>
    </row>
    <row r="81" spans="1:5" x14ac:dyDescent="0.2">
      <c r="A81" s="13">
        <v>4324</v>
      </c>
      <c r="B81" s="12" t="s">
        <v>303</v>
      </c>
      <c r="C81" s="14">
        <v>0</v>
      </c>
    </row>
    <row r="82" spans="1:5" x14ac:dyDescent="0.2">
      <c r="A82" s="13">
        <v>4325</v>
      </c>
      <c r="B82" s="12" t="s">
        <v>304</v>
      </c>
      <c r="C82" s="14">
        <v>0</v>
      </c>
    </row>
    <row r="83" spans="1:5" x14ac:dyDescent="0.2">
      <c r="A83" s="13">
        <v>4330</v>
      </c>
      <c r="B83" s="12" t="s">
        <v>305</v>
      </c>
      <c r="C83" s="14">
        <v>0</v>
      </c>
    </row>
    <row r="84" spans="1:5" x14ac:dyDescent="0.2">
      <c r="A84" s="13">
        <v>4331</v>
      </c>
      <c r="B84" s="12" t="s">
        <v>305</v>
      </c>
      <c r="C84" s="14">
        <v>0</v>
      </c>
    </row>
    <row r="85" spans="1:5" x14ac:dyDescent="0.2">
      <c r="A85" s="13">
        <v>4340</v>
      </c>
      <c r="B85" s="12" t="s">
        <v>306</v>
      </c>
      <c r="C85" s="14">
        <v>0</v>
      </c>
    </row>
    <row r="86" spans="1:5" x14ac:dyDescent="0.2">
      <c r="A86" s="13">
        <v>4341</v>
      </c>
      <c r="B86" s="12" t="s">
        <v>306</v>
      </c>
      <c r="C86" s="14">
        <v>0</v>
      </c>
    </row>
    <row r="87" spans="1:5" x14ac:dyDescent="0.2">
      <c r="A87" s="13">
        <v>4390</v>
      </c>
      <c r="B87" s="12" t="s">
        <v>307</v>
      </c>
      <c r="C87" s="14">
        <v>0</v>
      </c>
    </row>
    <row r="88" spans="1:5" x14ac:dyDescent="0.2">
      <c r="A88" s="13">
        <v>4392</v>
      </c>
      <c r="B88" s="12" t="s">
        <v>308</v>
      </c>
      <c r="C88" s="14">
        <v>0</v>
      </c>
    </row>
    <row r="89" spans="1:5" x14ac:dyDescent="0.2">
      <c r="A89" s="13">
        <v>4393</v>
      </c>
      <c r="B89" s="12" t="s">
        <v>493</v>
      </c>
      <c r="C89" s="14">
        <v>0</v>
      </c>
    </row>
    <row r="90" spans="1:5" x14ac:dyDescent="0.2">
      <c r="A90" s="13">
        <v>4394</v>
      </c>
      <c r="B90" s="12" t="s">
        <v>309</v>
      </c>
      <c r="C90" s="14">
        <v>0</v>
      </c>
    </row>
    <row r="91" spans="1:5" x14ac:dyDescent="0.2">
      <c r="A91" s="13">
        <v>4395</v>
      </c>
      <c r="B91" s="12" t="s">
        <v>310</v>
      </c>
      <c r="C91" s="14">
        <v>0</v>
      </c>
    </row>
    <row r="92" spans="1:5" x14ac:dyDescent="0.2">
      <c r="A92" s="13">
        <v>4396</v>
      </c>
      <c r="B92" s="12" t="s">
        <v>311</v>
      </c>
      <c r="C92" s="14">
        <v>0</v>
      </c>
    </row>
    <row r="93" spans="1:5" x14ac:dyDescent="0.2">
      <c r="A93" s="13">
        <v>4397</v>
      </c>
      <c r="B93" s="12" t="s">
        <v>494</v>
      </c>
      <c r="C93" s="14">
        <v>0</v>
      </c>
    </row>
    <row r="94" spans="1:5" x14ac:dyDescent="0.2">
      <c r="A94" s="13">
        <v>4399</v>
      </c>
      <c r="B94" s="12" t="s">
        <v>307</v>
      </c>
      <c r="C94" s="14">
        <v>0</v>
      </c>
    </row>
    <row r="96" spans="1:5" x14ac:dyDescent="0.2">
      <c r="A96" s="68" t="s">
        <v>108</v>
      </c>
      <c r="B96" s="11"/>
      <c r="C96" s="11"/>
      <c r="D96" s="105"/>
      <c r="E96" s="11"/>
    </row>
    <row r="97" spans="1:5" ht="24" customHeight="1" x14ac:dyDescent="0.2">
      <c r="A97" s="67" t="s">
        <v>106</v>
      </c>
      <c r="B97" s="67" t="s">
        <v>102</v>
      </c>
      <c r="C97" s="67" t="s">
        <v>103</v>
      </c>
      <c r="D97" s="67" t="s">
        <v>312</v>
      </c>
      <c r="E97" s="67" t="s">
        <v>159</v>
      </c>
    </row>
    <row r="98" spans="1:5" x14ac:dyDescent="0.2">
      <c r="A98" s="96">
        <v>5000</v>
      </c>
      <c r="B98" s="70" t="s">
        <v>313</v>
      </c>
      <c r="C98" s="122">
        <f>C99+C127+C160+C170+C185+C218+C208</f>
        <v>5256463.5999999996</v>
      </c>
      <c r="D98" s="123">
        <v>1</v>
      </c>
    </row>
    <row r="99" spans="1:5" x14ac:dyDescent="0.2">
      <c r="A99" s="96">
        <v>5100</v>
      </c>
      <c r="B99" s="70" t="s">
        <v>314</v>
      </c>
      <c r="C99" s="122">
        <f>C100+C107+C117</f>
        <v>5256463.5999999996</v>
      </c>
      <c r="D99" s="123">
        <f>C99/$C$99</f>
        <v>1</v>
      </c>
    </row>
    <row r="100" spans="1:5" x14ac:dyDescent="0.2">
      <c r="A100" s="96">
        <v>5110</v>
      </c>
      <c r="B100" s="70" t="s">
        <v>315</v>
      </c>
      <c r="C100" s="122">
        <f>SUM(C101:C106)</f>
        <v>2652714.29</v>
      </c>
      <c r="D100" s="123">
        <f t="shared" ref="D100:D163" si="0">C100/$C$99</f>
        <v>0.50465759717236514</v>
      </c>
    </row>
    <row r="101" spans="1:5" x14ac:dyDescent="0.2">
      <c r="A101" s="13">
        <v>5111</v>
      </c>
      <c r="B101" s="12" t="s">
        <v>316</v>
      </c>
      <c r="C101" s="122">
        <v>1783381.39</v>
      </c>
      <c r="D101" s="123">
        <f t="shared" si="0"/>
        <v>0.33927399211895998</v>
      </c>
      <c r="E101" s="12" t="s">
        <v>498</v>
      </c>
    </row>
    <row r="102" spans="1:5" x14ac:dyDescent="0.2">
      <c r="A102" s="13">
        <v>5112</v>
      </c>
      <c r="B102" s="12" t="s">
        <v>317</v>
      </c>
      <c r="C102" s="122">
        <v>0</v>
      </c>
      <c r="D102" s="123">
        <f t="shared" si="0"/>
        <v>0</v>
      </c>
    </row>
    <row r="103" spans="1:5" x14ac:dyDescent="0.2">
      <c r="A103" s="13">
        <v>5113</v>
      </c>
      <c r="B103" s="12" t="s">
        <v>318</v>
      </c>
      <c r="C103" s="122">
        <v>275390.78000000003</v>
      </c>
      <c r="D103" s="123">
        <f t="shared" si="0"/>
        <v>5.2390885004891891E-2</v>
      </c>
    </row>
    <row r="104" spans="1:5" x14ac:dyDescent="0.2">
      <c r="A104" s="13">
        <v>5114</v>
      </c>
      <c r="B104" s="12" t="s">
        <v>319</v>
      </c>
      <c r="C104" s="122">
        <v>353286.83</v>
      </c>
      <c r="D104" s="123">
        <f t="shared" si="0"/>
        <v>6.7209983152931946E-2</v>
      </c>
    </row>
    <row r="105" spans="1:5" x14ac:dyDescent="0.2">
      <c r="A105" s="13">
        <v>5115</v>
      </c>
      <c r="B105" s="12" t="s">
        <v>320</v>
      </c>
      <c r="C105" s="122">
        <v>109483.97</v>
      </c>
      <c r="D105" s="123">
        <f t="shared" si="0"/>
        <v>2.0828446334147547E-2</v>
      </c>
    </row>
    <row r="106" spans="1:5" x14ac:dyDescent="0.2">
      <c r="A106" s="13">
        <v>5116</v>
      </c>
      <c r="B106" s="12" t="s">
        <v>321</v>
      </c>
      <c r="C106" s="122">
        <v>131171.32</v>
      </c>
      <c r="D106" s="123">
        <f t="shared" si="0"/>
        <v>2.495429056143374E-2</v>
      </c>
    </row>
    <row r="107" spans="1:5" x14ac:dyDescent="0.2">
      <c r="A107" s="96">
        <v>5120</v>
      </c>
      <c r="B107" s="70" t="s">
        <v>322</v>
      </c>
      <c r="C107" s="122">
        <f>SUM(C108:C116)</f>
        <v>429082.33999999997</v>
      </c>
      <c r="D107" s="123">
        <f t="shared" si="0"/>
        <v>8.1629470429510825E-2</v>
      </c>
    </row>
    <row r="108" spans="1:5" x14ac:dyDescent="0.2">
      <c r="A108" s="13">
        <v>5121</v>
      </c>
      <c r="B108" s="12" t="s">
        <v>323</v>
      </c>
      <c r="C108" s="122">
        <v>388823.22</v>
      </c>
      <c r="D108" s="123">
        <f t="shared" si="0"/>
        <v>7.397049605746342E-2</v>
      </c>
    </row>
    <row r="109" spans="1:5" x14ac:dyDescent="0.2">
      <c r="A109" s="13">
        <v>5122</v>
      </c>
      <c r="B109" s="12" t="s">
        <v>324</v>
      </c>
      <c r="C109" s="122">
        <v>9922.27</v>
      </c>
      <c r="D109" s="123">
        <f t="shared" si="0"/>
        <v>1.8876322096095179E-3</v>
      </c>
    </row>
    <row r="110" spans="1:5" x14ac:dyDescent="0.2">
      <c r="A110" s="13">
        <v>5123</v>
      </c>
      <c r="B110" s="12" t="s">
        <v>325</v>
      </c>
      <c r="C110" s="122">
        <v>0</v>
      </c>
      <c r="D110" s="123">
        <f t="shared" si="0"/>
        <v>0</v>
      </c>
    </row>
    <row r="111" spans="1:5" x14ac:dyDescent="0.2">
      <c r="A111" s="13">
        <v>5124</v>
      </c>
      <c r="B111" s="12" t="s">
        <v>326</v>
      </c>
      <c r="C111" s="122">
        <v>635.85</v>
      </c>
      <c r="D111" s="123">
        <f t="shared" si="0"/>
        <v>1.2096535777399849E-4</v>
      </c>
    </row>
    <row r="112" spans="1:5" x14ac:dyDescent="0.2">
      <c r="A112" s="13">
        <v>5125</v>
      </c>
      <c r="B112" s="12" t="s">
        <v>327</v>
      </c>
      <c r="C112" s="122">
        <v>0</v>
      </c>
      <c r="D112" s="123">
        <f t="shared" si="0"/>
        <v>0</v>
      </c>
    </row>
    <row r="113" spans="1:5" x14ac:dyDescent="0.2">
      <c r="A113" s="13">
        <v>5126</v>
      </c>
      <c r="B113" s="12" t="s">
        <v>328</v>
      </c>
      <c r="C113" s="122">
        <v>24553.1</v>
      </c>
      <c r="D113" s="123">
        <f t="shared" si="0"/>
        <v>4.6710301579944357E-3</v>
      </c>
    </row>
    <row r="114" spans="1:5" x14ac:dyDescent="0.2">
      <c r="A114" s="13">
        <v>5127</v>
      </c>
      <c r="B114" s="12" t="s">
        <v>329</v>
      </c>
      <c r="C114" s="122">
        <v>0</v>
      </c>
      <c r="D114" s="123">
        <f t="shared" si="0"/>
        <v>0</v>
      </c>
    </row>
    <row r="115" spans="1:5" x14ac:dyDescent="0.2">
      <c r="A115" s="13">
        <v>5128</v>
      </c>
      <c r="B115" s="12" t="s">
        <v>330</v>
      </c>
      <c r="C115" s="122">
        <v>0</v>
      </c>
      <c r="D115" s="123">
        <f t="shared" si="0"/>
        <v>0</v>
      </c>
    </row>
    <row r="116" spans="1:5" x14ac:dyDescent="0.2">
      <c r="A116" s="13">
        <v>5129</v>
      </c>
      <c r="B116" s="12" t="s">
        <v>331</v>
      </c>
      <c r="C116" s="122">
        <v>5147.8999999999996</v>
      </c>
      <c r="D116" s="123">
        <f t="shared" si="0"/>
        <v>9.7934664666944529E-4</v>
      </c>
    </row>
    <row r="117" spans="1:5" x14ac:dyDescent="0.2">
      <c r="A117" s="96">
        <v>5130</v>
      </c>
      <c r="B117" s="70" t="s">
        <v>332</v>
      </c>
      <c r="C117" s="122">
        <f>SUM(C118:C126)</f>
        <v>2174666.9699999997</v>
      </c>
      <c r="D117" s="123">
        <f t="shared" si="0"/>
        <v>0.41371293239812407</v>
      </c>
    </row>
    <row r="118" spans="1:5" x14ac:dyDescent="0.2">
      <c r="A118" s="13">
        <v>5131</v>
      </c>
      <c r="B118" s="12" t="s">
        <v>333</v>
      </c>
      <c r="C118" s="122">
        <v>65503.02</v>
      </c>
      <c r="D118" s="123">
        <f t="shared" si="0"/>
        <v>1.246142368416667E-2</v>
      </c>
    </row>
    <row r="119" spans="1:5" x14ac:dyDescent="0.2">
      <c r="A119" s="13">
        <v>5132</v>
      </c>
      <c r="B119" s="12" t="s">
        <v>334</v>
      </c>
      <c r="C119" s="122">
        <v>324357</v>
      </c>
      <c r="D119" s="123">
        <f t="shared" si="0"/>
        <v>6.1706315249667097E-2</v>
      </c>
    </row>
    <row r="120" spans="1:5" x14ac:dyDescent="0.2">
      <c r="A120" s="13">
        <v>5133</v>
      </c>
      <c r="B120" s="12" t="s">
        <v>335</v>
      </c>
      <c r="C120" s="122">
        <v>168108.4</v>
      </c>
      <c r="D120" s="123">
        <f t="shared" si="0"/>
        <v>3.1981273493456704E-2</v>
      </c>
    </row>
    <row r="121" spans="1:5" x14ac:dyDescent="0.2">
      <c r="A121" s="13">
        <v>5134</v>
      </c>
      <c r="B121" s="12" t="s">
        <v>336</v>
      </c>
      <c r="C121" s="122">
        <v>22884.06</v>
      </c>
      <c r="D121" s="123">
        <f t="shared" si="0"/>
        <v>4.3535086973683227E-3</v>
      </c>
    </row>
    <row r="122" spans="1:5" x14ac:dyDescent="0.2">
      <c r="A122" s="13">
        <v>5135</v>
      </c>
      <c r="B122" s="12" t="s">
        <v>337</v>
      </c>
      <c r="C122" s="122">
        <v>44101.81</v>
      </c>
      <c r="D122" s="123">
        <f t="shared" si="0"/>
        <v>8.3900152946935654E-3</v>
      </c>
    </row>
    <row r="123" spans="1:5" x14ac:dyDescent="0.2">
      <c r="A123" s="13">
        <v>5136</v>
      </c>
      <c r="B123" s="12" t="s">
        <v>338</v>
      </c>
      <c r="C123" s="122">
        <v>603536.80000000005</v>
      </c>
      <c r="D123" s="123">
        <f t="shared" si="0"/>
        <v>0.11481803089057824</v>
      </c>
      <c r="E123" s="12" t="s">
        <v>552</v>
      </c>
    </row>
    <row r="124" spans="1:5" x14ac:dyDescent="0.2">
      <c r="A124" s="13">
        <v>5137</v>
      </c>
      <c r="B124" s="12" t="s">
        <v>339</v>
      </c>
      <c r="C124" s="122">
        <v>138753.93</v>
      </c>
      <c r="D124" s="123">
        <f t="shared" si="0"/>
        <v>2.6396821239283386E-2</v>
      </c>
    </row>
    <row r="125" spans="1:5" x14ac:dyDescent="0.2">
      <c r="A125" s="13">
        <v>5138</v>
      </c>
      <c r="B125" s="12" t="s">
        <v>340</v>
      </c>
      <c r="C125" s="122">
        <v>737988.11</v>
      </c>
      <c r="D125" s="123">
        <f t="shared" si="0"/>
        <v>0.14039631321712187</v>
      </c>
      <c r="E125" s="12" t="s">
        <v>499</v>
      </c>
    </row>
    <row r="126" spans="1:5" x14ac:dyDescent="0.2">
      <c r="A126" s="13">
        <v>5139</v>
      </c>
      <c r="B126" s="12" t="s">
        <v>341</v>
      </c>
      <c r="C126" s="122">
        <v>69433.84</v>
      </c>
      <c r="D126" s="123">
        <f t="shared" si="0"/>
        <v>1.3209230631788261E-2</v>
      </c>
    </row>
    <row r="127" spans="1:5" x14ac:dyDescent="0.2">
      <c r="A127" s="96">
        <v>5200</v>
      </c>
      <c r="B127" s="70" t="s">
        <v>342</v>
      </c>
      <c r="C127" s="122">
        <f>C128+C131+C134+C137+C142+C146+C149+C151+C157</f>
        <v>0</v>
      </c>
      <c r="D127" s="123">
        <f t="shared" si="0"/>
        <v>0</v>
      </c>
    </row>
    <row r="128" spans="1:5" x14ac:dyDescent="0.2">
      <c r="A128" s="13">
        <v>5210</v>
      </c>
      <c r="B128" s="12" t="s">
        <v>343</v>
      </c>
      <c r="C128" s="122">
        <f>SUM(C129:C130)</f>
        <v>0</v>
      </c>
      <c r="D128" s="123">
        <f t="shared" si="0"/>
        <v>0</v>
      </c>
    </row>
    <row r="129" spans="1:4" x14ac:dyDescent="0.2">
      <c r="A129" s="13">
        <v>5211</v>
      </c>
      <c r="B129" s="12" t="s">
        <v>344</v>
      </c>
      <c r="C129" s="122">
        <v>0</v>
      </c>
      <c r="D129" s="123">
        <f t="shared" si="0"/>
        <v>0</v>
      </c>
    </row>
    <row r="130" spans="1:4" x14ac:dyDescent="0.2">
      <c r="A130" s="13">
        <v>5212</v>
      </c>
      <c r="B130" s="12" t="s">
        <v>345</v>
      </c>
      <c r="C130" s="122">
        <v>0</v>
      </c>
      <c r="D130" s="123">
        <f t="shared" si="0"/>
        <v>0</v>
      </c>
    </row>
    <row r="131" spans="1:4" x14ac:dyDescent="0.2">
      <c r="A131" s="13">
        <v>5220</v>
      </c>
      <c r="B131" s="12" t="s">
        <v>346</v>
      </c>
      <c r="C131" s="122">
        <f>SUM(C132:C133)</f>
        <v>0</v>
      </c>
      <c r="D131" s="123">
        <f t="shared" si="0"/>
        <v>0</v>
      </c>
    </row>
    <row r="132" spans="1:4" x14ac:dyDescent="0.2">
      <c r="A132" s="13">
        <v>5221</v>
      </c>
      <c r="B132" s="12" t="s">
        <v>347</v>
      </c>
      <c r="C132" s="122">
        <v>0</v>
      </c>
      <c r="D132" s="123">
        <f t="shared" si="0"/>
        <v>0</v>
      </c>
    </row>
    <row r="133" spans="1:4" x14ac:dyDescent="0.2">
      <c r="A133" s="13">
        <v>5222</v>
      </c>
      <c r="B133" s="12" t="s">
        <v>348</v>
      </c>
      <c r="C133" s="122">
        <v>0</v>
      </c>
      <c r="D133" s="123">
        <f t="shared" si="0"/>
        <v>0</v>
      </c>
    </row>
    <row r="134" spans="1:4" x14ac:dyDescent="0.2">
      <c r="A134" s="13">
        <v>5230</v>
      </c>
      <c r="B134" s="12" t="s">
        <v>293</v>
      </c>
      <c r="C134" s="122">
        <f>SUM(C135:C136)</f>
        <v>0</v>
      </c>
      <c r="D134" s="123">
        <f t="shared" si="0"/>
        <v>0</v>
      </c>
    </row>
    <row r="135" spans="1:4" x14ac:dyDescent="0.2">
      <c r="A135" s="13">
        <v>5231</v>
      </c>
      <c r="B135" s="12" t="s">
        <v>349</v>
      </c>
      <c r="C135" s="122">
        <v>0</v>
      </c>
      <c r="D135" s="123">
        <f t="shared" si="0"/>
        <v>0</v>
      </c>
    </row>
    <row r="136" spans="1:4" x14ac:dyDescent="0.2">
      <c r="A136" s="13">
        <v>5232</v>
      </c>
      <c r="B136" s="12" t="s">
        <v>350</v>
      </c>
      <c r="C136" s="122">
        <v>0</v>
      </c>
      <c r="D136" s="123">
        <f t="shared" si="0"/>
        <v>0</v>
      </c>
    </row>
    <row r="137" spans="1:4" x14ac:dyDescent="0.2">
      <c r="A137" s="13">
        <v>5240</v>
      </c>
      <c r="B137" s="12" t="s">
        <v>294</v>
      </c>
      <c r="C137" s="122">
        <f>SUM(C138:C141)</f>
        <v>0</v>
      </c>
      <c r="D137" s="123">
        <f t="shared" si="0"/>
        <v>0</v>
      </c>
    </row>
    <row r="138" spans="1:4" x14ac:dyDescent="0.2">
      <c r="A138" s="13">
        <v>5241</v>
      </c>
      <c r="B138" s="12" t="s">
        <v>351</v>
      </c>
      <c r="C138" s="122">
        <v>0</v>
      </c>
      <c r="D138" s="123">
        <f t="shared" si="0"/>
        <v>0</v>
      </c>
    </row>
    <row r="139" spans="1:4" x14ac:dyDescent="0.2">
      <c r="A139" s="13">
        <v>5242</v>
      </c>
      <c r="B139" s="12" t="s">
        <v>352</v>
      </c>
      <c r="C139" s="122">
        <v>0</v>
      </c>
      <c r="D139" s="123">
        <f t="shared" si="0"/>
        <v>0</v>
      </c>
    </row>
    <row r="140" spans="1:4" x14ac:dyDescent="0.2">
      <c r="A140" s="13">
        <v>5243</v>
      </c>
      <c r="B140" s="12" t="s">
        <v>353</v>
      </c>
      <c r="C140" s="122">
        <v>0</v>
      </c>
      <c r="D140" s="123">
        <f t="shared" si="0"/>
        <v>0</v>
      </c>
    </row>
    <row r="141" spans="1:4" x14ac:dyDescent="0.2">
      <c r="A141" s="13">
        <v>5244</v>
      </c>
      <c r="B141" s="12" t="s">
        <v>354</v>
      </c>
      <c r="C141" s="122">
        <v>0</v>
      </c>
      <c r="D141" s="123">
        <f t="shared" si="0"/>
        <v>0</v>
      </c>
    </row>
    <row r="142" spans="1:4" x14ac:dyDescent="0.2">
      <c r="A142" s="13">
        <v>5250</v>
      </c>
      <c r="B142" s="12" t="s">
        <v>295</v>
      </c>
      <c r="C142" s="122">
        <f>SUM(C143:C145)</f>
        <v>0</v>
      </c>
      <c r="D142" s="123">
        <f t="shared" si="0"/>
        <v>0</v>
      </c>
    </row>
    <row r="143" spans="1:4" x14ac:dyDescent="0.2">
      <c r="A143" s="13">
        <v>5251</v>
      </c>
      <c r="B143" s="12" t="s">
        <v>355</v>
      </c>
      <c r="C143" s="122">
        <v>0</v>
      </c>
      <c r="D143" s="123">
        <f t="shared" si="0"/>
        <v>0</v>
      </c>
    </row>
    <row r="144" spans="1:4" x14ac:dyDescent="0.2">
      <c r="A144" s="13">
        <v>5252</v>
      </c>
      <c r="B144" s="12" t="s">
        <v>356</v>
      </c>
      <c r="C144" s="122">
        <v>0</v>
      </c>
      <c r="D144" s="123">
        <f t="shared" si="0"/>
        <v>0</v>
      </c>
    </row>
    <row r="145" spans="1:4" x14ac:dyDescent="0.2">
      <c r="A145" s="13">
        <v>5259</v>
      </c>
      <c r="B145" s="12" t="s">
        <v>357</v>
      </c>
      <c r="C145" s="122">
        <v>0</v>
      </c>
      <c r="D145" s="123">
        <f t="shared" si="0"/>
        <v>0</v>
      </c>
    </row>
    <row r="146" spans="1:4" x14ac:dyDescent="0.2">
      <c r="A146" s="13">
        <v>5260</v>
      </c>
      <c r="B146" s="12" t="s">
        <v>358</v>
      </c>
      <c r="C146" s="122">
        <f>SUM(C147:C148)</f>
        <v>0</v>
      </c>
      <c r="D146" s="123">
        <f t="shared" si="0"/>
        <v>0</v>
      </c>
    </row>
    <row r="147" spans="1:4" x14ac:dyDescent="0.2">
      <c r="A147" s="13">
        <v>5261</v>
      </c>
      <c r="B147" s="12" t="s">
        <v>359</v>
      </c>
      <c r="C147" s="122">
        <v>0</v>
      </c>
      <c r="D147" s="123">
        <f t="shared" si="0"/>
        <v>0</v>
      </c>
    </row>
    <row r="148" spans="1:4" x14ac:dyDescent="0.2">
      <c r="A148" s="13">
        <v>5262</v>
      </c>
      <c r="B148" s="12" t="s">
        <v>360</v>
      </c>
      <c r="C148" s="122">
        <v>0</v>
      </c>
      <c r="D148" s="123">
        <f t="shared" si="0"/>
        <v>0</v>
      </c>
    </row>
    <row r="149" spans="1:4" x14ac:dyDescent="0.2">
      <c r="A149" s="13">
        <v>5270</v>
      </c>
      <c r="B149" s="12" t="s">
        <v>361</v>
      </c>
      <c r="C149" s="122">
        <f>SUM(C150)</f>
        <v>0</v>
      </c>
      <c r="D149" s="123">
        <f t="shared" si="0"/>
        <v>0</v>
      </c>
    </row>
    <row r="150" spans="1:4" x14ac:dyDescent="0.2">
      <c r="A150" s="13">
        <v>5271</v>
      </c>
      <c r="B150" s="12" t="s">
        <v>362</v>
      </c>
      <c r="C150" s="122">
        <v>0</v>
      </c>
      <c r="D150" s="123">
        <f t="shared" si="0"/>
        <v>0</v>
      </c>
    </row>
    <row r="151" spans="1:4" x14ac:dyDescent="0.2">
      <c r="A151" s="13">
        <v>5280</v>
      </c>
      <c r="B151" s="12" t="s">
        <v>363</v>
      </c>
      <c r="C151" s="122">
        <f>SUM(C152:C156)</f>
        <v>0</v>
      </c>
      <c r="D151" s="123">
        <f t="shared" si="0"/>
        <v>0</v>
      </c>
    </row>
    <row r="152" spans="1:4" x14ac:dyDescent="0.2">
      <c r="A152" s="13">
        <v>5281</v>
      </c>
      <c r="B152" s="12" t="s">
        <v>364</v>
      </c>
      <c r="C152" s="122">
        <v>0</v>
      </c>
      <c r="D152" s="123">
        <f t="shared" si="0"/>
        <v>0</v>
      </c>
    </row>
    <row r="153" spans="1:4" x14ac:dyDescent="0.2">
      <c r="A153" s="13">
        <v>5282</v>
      </c>
      <c r="B153" s="12" t="s">
        <v>365</v>
      </c>
      <c r="C153" s="122">
        <v>0</v>
      </c>
      <c r="D153" s="123">
        <f t="shared" si="0"/>
        <v>0</v>
      </c>
    </row>
    <row r="154" spans="1:4" x14ac:dyDescent="0.2">
      <c r="A154" s="13">
        <v>5283</v>
      </c>
      <c r="B154" s="12" t="s">
        <v>366</v>
      </c>
      <c r="C154" s="122">
        <v>0</v>
      </c>
      <c r="D154" s="123">
        <f t="shared" si="0"/>
        <v>0</v>
      </c>
    </row>
    <row r="155" spans="1:4" x14ac:dyDescent="0.2">
      <c r="A155" s="13">
        <v>5284</v>
      </c>
      <c r="B155" s="12" t="s">
        <v>367</v>
      </c>
      <c r="C155" s="122">
        <v>0</v>
      </c>
      <c r="D155" s="123">
        <f t="shared" si="0"/>
        <v>0</v>
      </c>
    </row>
    <row r="156" spans="1:4" x14ac:dyDescent="0.2">
      <c r="A156" s="13">
        <v>5285</v>
      </c>
      <c r="B156" s="12" t="s">
        <v>368</v>
      </c>
      <c r="C156" s="122">
        <v>0</v>
      </c>
      <c r="D156" s="123">
        <f t="shared" si="0"/>
        <v>0</v>
      </c>
    </row>
    <row r="157" spans="1:4" x14ac:dyDescent="0.2">
      <c r="A157" s="13">
        <v>5290</v>
      </c>
      <c r="B157" s="12" t="s">
        <v>369</v>
      </c>
      <c r="C157" s="122">
        <f>SUM(C158:C159)</f>
        <v>0</v>
      </c>
      <c r="D157" s="123">
        <f t="shared" si="0"/>
        <v>0</v>
      </c>
    </row>
    <row r="158" spans="1:4" x14ac:dyDescent="0.2">
      <c r="A158" s="13">
        <v>5291</v>
      </c>
      <c r="B158" s="12" t="s">
        <v>370</v>
      </c>
      <c r="C158" s="122">
        <v>0</v>
      </c>
      <c r="D158" s="123">
        <f t="shared" si="0"/>
        <v>0</v>
      </c>
    </row>
    <row r="159" spans="1:4" x14ac:dyDescent="0.2">
      <c r="A159" s="13">
        <v>5292</v>
      </c>
      <c r="B159" s="12" t="s">
        <v>371</v>
      </c>
      <c r="C159" s="122">
        <v>0</v>
      </c>
      <c r="D159" s="123">
        <f t="shared" si="0"/>
        <v>0</v>
      </c>
    </row>
    <row r="160" spans="1:4" x14ac:dyDescent="0.2">
      <c r="A160" s="13">
        <v>5300</v>
      </c>
      <c r="B160" s="12" t="s">
        <v>372</v>
      </c>
      <c r="C160" s="122">
        <f>C161+C164+C167</f>
        <v>0</v>
      </c>
      <c r="D160" s="123">
        <f t="shared" si="0"/>
        <v>0</v>
      </c>
    </row>
    <row r="161" spans="1:4" x14ac:dyDescent="0.2">
      <c r="A161" s="13">
        <v>5310</v>
      </c>
      <c r="B161" s="12" t="s">
        <v>288</v>
      </c>
      <c r="C161" s="122">
        <f>C162+C163</f>
        <v>0</v>
      </c>
      <c r="D161" s="123">
        <f t="shared" si="0"/>
        <v>0</v>
      </c>
    </row>
    <row r="162" spans="1:4" x14ac:dyDescent="0.2">
      <c r="A162" s="13">
        <v>5311</v>
      </c>
      <c r="B162" s="12" t="s">
        <v>373</v>
      </c>
      <c r="C162" s="122">
        <v>0</v>
      </c>
      <c r="D162" s="123">
        <f t="shared" si="0"/>
        <v>0</v>
      </c>
    </row>
    <row r="163" spans="1:4" x14ac:dyDescent="0.2">
      <c r="A163" s="13">
        <v>5312</v>
      </c>
      <c r="B163" s="12" t="s">
        <v>374</v>
      </c>
      <c r="C163" s="122">
        <v>0</v>
      </c>
      <c r="D163" s="123">
        <f t="shared" si="0"/>
        <v>0</v>
      </c>
    </row>
    <row r="164" spans="1:4" x14ac:dyDescent="0.2">
      <c r="A164" s="13">
        <v>5320</v>
      </c>
      <c r="B164" s="12" t="s">
        <v>289</v>
      </c>
      <c r="C164" s="122">
        <f>SUM(C165:C166)</f>
        <v>0</v>
      </c>
      <c r="D164" s="123">
        <f t="shared" ref="D164:D220" si="1">C164/$C$99</f>
        <v>0</v>
      </c>
    </row>
    <row r="165" spans="1:4" x14ac:dyDescent="0.2">
      <c r="A165" s="13">
        <v>5321</v>
      </c>
      <c r="B165" s="12" t="s">
        <v>375</v>
      </c>
      <c r="C165" s="122">
        <v>0</v>
      </c>
      <c r="D165" s="123">
        <f t="shared" si="1"/>
        <v>0</v>
      </c>
    </row>
    <row r="166" spans="1:4" x14ac:dyDescent="0.2">
      <c r="A166" s="13">
        <v>5322</v>
      </c>
      <c r="B166" s="12" t="s">
        <v>376</v>
      </c>
      <c r="C166" s="122">
        <v>0</v>
      </c>
      <c r="D166" s="123">
        <f t="shared" si="1"/>
        <v>0</v>
      </c>
    </row>
    <row r="167" spans="1:4" x14ac:dyDescent="0.2">
      <c r="A167" s="13">
        <v>5330</v>
      </c>
      <c r="B167" s="12" t="s">
        <v>290</v>
      </c>
      <c r="C167" s="122">
        <f>SUM(C168:C169)</f>
        <v>0</v>
      </c>
      <c r="D167" s="123">
        <f t="shared" si="1"/>
        <v>0</v>
      </c>
    </row>
    <row r="168" spans="1:4" x14ac:dyDescent="0.2">
      <c r="A168" s="13">
        <v>5331</v>
      </c>
      <c r="B168" s="12" t="s">
        <v>377</v>
      </c>
      <c r="C168" s="122">
        <v>0</v>
      </c>
      <c r="D168" s="123">
        <f t="shared" si="1"/>
        <v>0</v>
      </c>
    </row>
    <row r="169" spans="1:4" x14ac:dyDescent="0.2">
      <c r="A169" s="13">
        <v>5332</v>
      </c>
      <c r="B169" s="12" t="s">
        <v>378</v>
      </c>
      <c r="C169" s="122">
        <v>0</v>
      </c>
      <c r="D169" s="123">
        <f t="shared" si="1"/>
        <v>0</v>
      </c>
    </row>
    <row r="170" spans="1:4" x14ac:dyDescent="0.2">
      <c r="A170" s="13">
        <v>5400</v>
      </c>
      <c r="B170" s="12" t="s">
        <v>379</v>
      </c>
      <c r="C170" s="122">
        <f>C171+C174+C177+C180+C182</f>
        <v>0</v>
      </c>
      <c r="D170" s="123">
        <f t="shared" si="1"/>
        <v>0</v>
      </c>
    </row>
    <row r="171" spans="1:4" x14ac:dyDescent="0.2">
      <c r="A171" s="13">
        <v>5410</v>
      </c>
      <c r="B171" s="12" t="s">
        <v>380</v>
      </c>
      <c r="C171" s="122">
        <f>SUM(C172:C173)</f>
        <v>0</v>
      </c>
      <c r="D171" s="123">
        <f t="shared" si="1"/>
        <v>0</v>
      </c>
    </row>
    <row r="172" spans="1:4" x14ac:dyDescent="0.2">
      <c r="A172" s="13">
        <v>5411</v>
      </c>
      <c r="B172" s="12" t="s">
        <v>381</v>
      </c>
      <c r="C172" s="122">
        <v>0</v>
      </c>
      <c r="D172" s="123">
        <f t="shared" si="1"/>
        <v>0</v>
      </c>
    </row>
    <row r="173" spans="1:4" x14ac:dyDescent="0.2">
      <c r="A173" s="13">
        <v>5412</v>
      </c>
      <c r="B173" s="12" t="s">
        <v>382</v>
      </c>
      <c r="C173" s="122">
        <v>0</v>
      </c>
      <c r="D173" s="123">
        <f t="shared" si="1"/>
        <v>0</v>
      </c>
    </row>
    <row r="174" spans="1:4" x14ac:dyDescent="0.2">
      <c r="A174" s="13">
        <v>5420</v>
      </c>
      <c r="B174" s="12" t="s">
        <v>383</v>
      </c>
      <c r="C174" s="122">
        <f>SUM(C175:C176)</f>
        <v>0</v>
      </c>
      <c r="D174" s="123">
        <f t="shared" si="1"/>
        <v>0</v>
      </c>
    </row>
    <row r="175" spans="1:4" x14ac:dyDescent="0.2">
      <c r="A175" s="13">
        <v>5421</v>
      </c>
      <c r="B175" s="12" t="s">
        <v>384</v>
      </c>
      <c r="C175" s="122">
        <v>0</v>
      </c>
      <c r="D175" s="123">
        <f t="shared" si="1"/>
        <v>0</v>
      </c>
    </row>
    <row r="176" spans="1:4" x14ac:dyDescent="0.2">
      <c r="A176" s="13">
        <v>5422</v>
      </c>
      <c r="B176" s="12" t="s">
        <v>385</v>
      </c>
      <c r="C176" s="122">
        <v>0</v>
      </c>
      <c r="D176" s="123">
        <f t="shared" si="1"/>
        <v>0</v>
      </c>
    </row>
    <row r="177" spans="1:4" x14ac:dyDescent="0.2">
      <c r="A177" s="13">
        <v>5430</v>
      </c>
      <c r="B177" s="12" t="s">
        <v>386</v>
      </c>
      <c r="C177" s="122">
        <f>SUM(C178:C179)</f>
        <v>0</v>
      </c>
      <c r="D177" s="123">
        <f t="shared" si="1"/>
        <v>0</v>
      </c>
    </row>
    <row r="178" spans="1:4" x14ac:dyDescent="0.2">
      <c r="A178" s="13">
        <v>5431</v>
      </c>
      <c r="B178" s="12" t="s">
        <v>387</v>
      </c>
      <c r="C178" s="122">
        <v>0</v>
      </c>
      <c r="D178" s="123">
        <f t="shared" si="1"/>
        <v>0</v>
      </c>
    </row>
    <row r="179" spans="1:4" x14ac:dyDescent="0.2">
      <c r="A179" s="13">
        <v>5432</v>
      </c>
      <c r="B179" s="12" t="s">
        <v>388</v>
      </c>
      <c r="C179" s="122">
        <v>0</v>
      </c>
      <c r="D179" s="123">
        <f t="shared" si="1"/>
        <v>0</v>
      </c>
    </row>
    <row r="180" spans="1:4" x14ac:dyDescent="0.2">
      <c r="A180" s="13">
        <v>5440</v>
      </c>
      <c r="B180" s="12" t="s">
        <v>389</v>
      </c>
      <c r="C180" s="122">
        <f>SUM(C181)</f>
        <v>0</v>
      </c>
      <c r="D180" s="123">
        <f t="shared" si="1"/>
        <v>0</v>
      </c>
    </row>
    <row r="181" spans="1:4" x14ac:dyDescent="0.2">
      <c r="A181" s="13">
        <v>5441</v>
      </c>
      <c r="B181" s="12" t="s">
        <v>389</v>
      </c>
      <c r="C181" s="122">
        <v>0</v>
      </c>
      <c r="D181" s="123">
        <f t="shared" si="1"/>
        <v>0</v>
      </c>
    </row>
    <row r="182" spans="1:4" x14ac:dyDescent="0.2">
      <c r="A182" s="13">
        <v>5450</v>
      </c>
      <c r="B182" s="12" t="s">
        <v>390</v>
      </c>
      <c r="C182" s="122">
        <f>SUM(C183:C184)</f>
        <v>0</v>
      </c>
      <c r="D182" s="123">
        <f t="shared" si="1"/>
        <v>0</v>
      </c>
    </row>
    <row r="183" spans="1:4" x14ac:dyDescent="0.2">
      <c r="A183" s="13">
        <v>5451</v>
      </c>
      <c r="B183" s="12" t="s">
        <v>391</v>
      </c>
      <c r="C183" s="122">
        <v>0</v>
      </c>
      <c r="D183" s="123">
        <f t="shared" si="1"/>
        <v>0</v>
      </c>
    </row>
    <row r="184" spans="1:4" x14ac:dyDescent="0.2">
      <c r="A184" s="13">
        <v>5452</v>
      </c>
      <c r="B184" s="12" t="s">
        <v>392</v>
      </c>
      <c r="C184" s="122">
        <v>0</v>
      </c>
      <c r="D184" s="123">
        <f t="shared" si="1"/>
        <v>0</v>
      </c>
    </row>
    <row r="185" spans="1:4" x14ac:dyDescent="0.2">
      <c r="A185" s="13">
        <v>5500</v>
      </c>
      <c r="B185" s="12" t="s">
        <v>393</v>
      </c>
      <c r="C185" s="122">
        <f>C186+C195+C198+C204+C206</f>
        <v>0</v>
      </c>
      <c r="D185" s="123">
        <f t="shared" si="1"/>
        <v>0</v>
      </c>
    </row>
    <row r="186" spans="1:4" x14ac:dyDescent="0.2">
      <c r="A186" s="13">
        <v>5510</v>
      </c>
      <c r="B186" s="12" t="s">
        <v>394</v>
      </c>
      <c r="C186" s="122">
        <f>SUM(C187:C194)</f>
        <v>0</v>
      </c>
      <c r="D186" s="123">
        <f t="shared" si="1"/>
        <v>0</v>
      </c>
    </row>
    <row r="187" spans="1:4" x14ac:dyDescent="0.2">
      <c r="A187" s="13">
        <v>5511</v>
      </c>
      <c r="B187" s="12" t="s">
        <v>395</v>
      </c>
      <c r="C187" s="122">
        <v>0</v>
      </c>
      <c r="D187" s="123">
        <f t="shared" si="1"/>
        <v>0</v>
      </c>
    </row>
    <row r="188" spans="1:4" x14ac:dyDescent="0.2">
      <c r="A188" s="13">
        <v>5512</v>
      </c>
      <c r="B188" s="12" t="s">
        <v>396</v>
      </c>
      <c r="C188" s="122">
        <v>0</v>
      </c>
      <c r="D188" s="123">
        <f t="shared" si="1"/>
        <v>0</v>
      </c>
    </row>
    <row r="189" spans="1:4" x14ac:dyDescent="0.2">
      <c r="A189" s="13">
        <v>5513</v>
      </c>
      <c r="B189" s="12" t="s">
        <v>397</v>
      </c>
      <c r="C189" s="122">
        <v>0</v>
      </c>
      <c r="D189" s="123">
        <f t="shared" si="1"/>
        <v>0</v>
      </c>
    </row>
    <row r="190" spans="1:4" x14ac:dyDescent="0.2">
      <c r="A190" s="13">
        <v>5514</v>
      </c>
      <c r="B190" s="12" t="s">
        <v>398</v>
      </c>
      <c r="C190" s="122">
        <v>0</v>
      </c>
      <c r="D190" s="123">
        <f t="shared" si="1"/>
        <v>0</v>
      </c>
    </row>
    <row r="191" spans="1:4" x14ac:dyDescent="0.2">
      <c r="A191" s="13">
        <v>5515</v>
      </c>
      <c r="B191" s="12" t="s">
        <v>399</v>
      </c>
      <c r="C191" s="122">
        <v>0</v>
      </c>
      <c r="D191" s="123">
        <f t="shared" si="1"/>
        <v>0</v>
      </c>
    </row>
    <row r="192" spans="1:4" x14ac:dyDescent="0.2">
      <c r="A192" s="13">
        <v>5516</v>
      </c>
      <c r="B192" s="12" t="s">
        <v>400</v>
      </c>
      <c r="C192" s="122">
        <v>0</v>
      </c>
      <c r="D192" s="123">
        <f t="shared" si="1"/>
        <v>0</v>
      </c>
    </row>
    <row r="193" spans="1:4" x14ac:dyDescent="0.2">
      <c r="A193" s="13">
        <v>5517</v>
      </c>
      <c r="B193" s="12" t="s">
        <v>401</v>
      </c>
      <c r="C193" s="122">
        <v>0</v>
      </c>
      <c r="D193" s="123">
        <f t="shared" si="1"/>
        <v>0</v>
      </c>
    </row>
    <row r="194" spans="1:4" x14ac:dyDescent="0.2">
      <c r="A194" s="13">
        <v>5518</v>
      </c>
      <c r="B194" s="12" t="s">
        <v>53</v>
      </c>
      <c r="C194" s="122">
        <v>0</v>
      </c>
      <c r="D194" s="123">
        <f t="shared" si="1"/>
        <v>0</v>
      </c>
    </row>
    <row r="195" spans="1:4" x14ac:dyDescent="0.2">
      <c r="A195" s="13">
        <v>5520</v>
      </c>
      <c r="B195" s="12" t="s">
        <v>52</v>
      </c>
      <c r="C195" s="122">
        <f>SUM(C196:C197)</f>
        <v>0</v>
      </c>
      <c r="D195" s="123">
        <f t="shared" si="1"/>
        <v>0</v>
      </c>
    </row>
    <row r="196" spans="1:4" x14ac:dyDescent="0.2">
      <c r="A196" s="13">
        <v>5521</v>
      </c>
      <c r="B196" s="12" t="s">
        <v>402</v>
      </c>
      <c r="C196" s="122">
        <v>0</v>
      </c>
      <c r="D196" s="123">
        <f t="shared" si="1"/>
        <v>0</v>
      </c>
    </row>
    <row r="197" spans="1:4" x14ac:dyDescent="0.2">
      <c r="A197" s="13">
        <v>5522</v>
      </c>
      <c r="B197" s="12" t="s">
        <v>403</v>
      </c>
      <c r="C197" s="122">
        <v>0</v>
      </c>
      <c r="D197" s="123">
        <f t="shared" si="1"/>
        <v>0</v>
      </c>
    </row>
    <row r="198" spans="1:4" x14ac:dyDescent="0.2">
      <c r="A198" s="13">
        <v>5530</v>
      </c>
      <c r="B198" s="12" t="s">
        <v>404</v>
      </c>
      <c r="C198" s="122">
        <f>SUM(C199:C203)</f>
        <v>0</v>
      </c>
      <c r="D198" s="123">
        <f t="shared" si="1"/>
        <v>0</v>
      </c>
    </row>
    <row r="199" spans="1:4" x14ac:dyDescent="0.2">
      <c r="A199" s="13">
        <v>5531</v>
      </c>
      <c r="B199" s="12" t="s">
        <v>405</v>
      </c>
      <c r="C199" s="122">
        <v>0</v>
      </c>
      <c r="D199" s="123">
        <f t="shared" si="1"/>
        <v>0</v>
      </c>
    </row>
    <row r="200" spans="1:4" x14ac:dyDescent="0.2">
      <c r="A200" s="13">
        <v>5532</v>
      </c>
      <c r="B200" s="12" t="s">
        <v>406</v>
      </c>
      <c r="C200" s="122">
        <v>0</v>
      </c>
      <c r="D200" s="123">
        <f t="shared" si="1"/>
        <v>0</v>
      </c>
    </row>
    <row r="201" spans="1:4" x14ac:dyDescent="0.2">
      <c r="A201" s="13">
        <v>5533</v>
      </c>
      <c r="B201" s="12" t="s">
        <v>407</v>
      </c>
      <c r="C201" s="122">
        <v>0</v>
      </c>
      <c r="D201" s="123">
        <f t="shared" si="1"/>
        <v>0</v>
      </c>
    </row>
    <row r="202" spans="1:4" x14ac:dyDescent="0.2">
      <c r="A202" s="13">
        <v>5534</v>
      </c>
      <c r="B202" s="12" t="s">
        <v>408</v>
      </c>
      <c r="C202" s="122">
        <v>0</v>
      </c>
      <c r="D202" s="123">
        <f t="shared" si="1"/>
        <v>0</v>
      </c>
    </row>
    <row r="203" spans="1:4" x14ac:dyDescent="0.2">
      <c r="A203" s="13">
        <v>5535</v>
      </c>
      <c r="B203" s="12" t="s">
        <v>409</v>
      </c>
      <c r="C203" s="122">
        <v>0</v>
      </c>
      <c r="D203" s="123">
        <f t="shared" si="1"/>
        <v>0</v>
      </c>
    </row>
    <row r="204" spans="1:4" x14ac:dyDescent="0.2">
      <c r="A204" s="13">
        <v>5540</v>
      </c>
      <c r="B204" s="12" t="s">
        <v>410</v>
      </c>
      <c r="C204" s="122">
        <f>SUM(C205)</f>
        <v>0</v>
      </c>
      <c r="D204" s="123">
        <f t="shared" si="1"/>
        <v>0</v>
      </c>
    </row>
    <row r="205" spans="1:4" x14ac:dyDescent="0.2">
      <c r="A205" s="13">
        <v>5541</v>
      </c>
      <c r="B205" s="12" t="s">
        <v>410</v>
      </c>
      <c r="C205" s="122">
        <v>0</v>
      </c>
      <c r="D205" s="123">
        <f t="shared" si="1"/>
        <v>0</v>
      </c>
    </row>
    <row r="206" spans="1:4" x14ac:dyDescent="0.2">
      <c r="A206" s="13">
        <v>5550</v>
      </c>
      <c r="B206" s="12" t="s">
        <v>411</v>
      </c>
      <c r="C206" s="122">
        <f>C207</f>
        <v>0</v>
      </c>
      <c r="D206" s="123">
        <f t="shared" si="1"/>
        <v>0</v>
      </c>
    </row>
    <row r="207" spans="1:4" x14ac:dyDescent="0.2">
      <c r="A207" s="13">
        <v>5551</v>
      </c>
      <c r="B207" s="12" t="s">
        <v>411</v>
      </c>
      <c r="C207" s="122">
        <v>0</v>
      </c>
      <c r="D207" s="123">
        <f t="shared" si="1"/>
        <v>0</v>
      </c>
    </row>
    <row r="208" spans="1:4" x14ac:dyDescent="0.2">
      <c r="A208" s="13">
        <v>5590</v>
      </c>
      <c r="B208" s="12" t="s">
        <v>412</v>
      </c>
      <c r="C208" s="122">
        <f>SUM(C209:C217)</f>
        <v>0</v>
      </c>
      <c r="D208" s="123">
        <f t="shared" si="1"/>
        <v>0</v>
      </c>
    </row>
    <row r="209" spans="1:4" x14ac:dyDescent="0.2">
      <c r="A209" s="13">
        <v>5591</v>
      </c>
      <c r="B209" s="12" t="s">
        <v>413</v>
      </c>
      <c r="C209" s="122">
        <v>0</v>
      </c>
      <c r="D209" s="123">
        <f t="shared" si="1"/>
        <v>0</v>
      </c>
    </row>
    <row r="210" spans="1:4" x14ac:dyDescent="0.2">
      <c r="A210" s="13">
        <v>5592</v>
      </c>
      <c r="B210" s="12" t="s">
        <v>414</v>
      </c>
      <c r="C210" s="122">
        <v>0</v>
      </c>
      <c r="D210" s="123">
        <f t="shared" si="1"/>
        <v>0</v>
      </c>
    </row>
    <row r="211" spans="1:4" x14ac:dyDescent="0.2">
      <c r="A211" s="13">
        <v>5593</v>
      </c>
      <c r="B211" s="12" t="s">
        <v>415</v>
      </c>
      <c r="C211" s="122">
        <v>0</v>
      </c>
      <c r="D211" s="123">
        <f t="shared" si="1"/>
        <v>0</v>
      </c>
    </row>
    <row r="212" spans="1:4" x14ac:dyDescent="0.2">
      <c r="A212" s="13">
        <v>5594</v>
      </c>
      <c r="B212" s="12" t="s">
        <v>495</v>
      </c>
      <c r="C212" s="122">
        <v>0</v>
      </c>
      <c r="D212" s="123">
        <f t="shared" si="1"/>
        <v>0</v>
      </c>
    </row>
    <row r="213" spans="1:4" x14ac:dyDescent="0.2">
      <c r="A213" s="13">
        <v>5595</v>
      </c>
      <c r="B213" s="12" t="s">
        <v>417</v>
      </c>
      <c r="C213" s="122">
        <v>0</v>
      </c>
      <c r="D213" s="123">
        <f t="shared" si="1"/>
        <v>0</v>
      </c>
    </row>
    <row r="214" spans="1:4" x14ac:dyDescent="0.2">
      <c r="A214" s="13">
        <v>5596</v>
      </c>
      <c r="B214" s="12" t="s">
        <v>310</v>
      </c>
      <c r="C214" s="122">
        <v>0</v>
      </c>
      <c r="D214" s="123">
        <f t="shared" si="1"/>
        <v>0</v>
      </c>
    </row>
    <row r="215" spans="1:4" x14ac:dyDescent="0.2">
      <c r="A215" s="13">
        <v>5597</v>
      </c>
      <c r="B215" s="12" t="s">
        <v>418</v>
      </c>
      <c r="C215" s="122">
        <v>0</v>
      </c>
      <c r="D215" s="123">
        <f t="shared" si="1"/>
        <v>0</v>
      </c>
    </row>
    <row r="216" spans="1:4" x14ac:dyDescent="0.2">
      <c r="A216" s="13">
        <v>5598</v>
      </c>
      <c r="B216" s="12" t="s">
        <v>496</v>
      </c>
      <c r="C216" s="122">
        <v>0</v>
      </c>
      <c r="D216" s="123">
        <f t="shared" si="1"/>
        <v>0</v>
      </c>
    </row>
    <row r="217" spans="1:4" x14ac:dyDescent="0.2">
      <c r="A217" s="13">
        <v>5599</v>
      </c>
      <c r="B217" s="12" t="s">
        <v>419</v>
      </c>
      <c r="C217" s="122">
        <v>0</v>
      </c>
      <c r="D217" s="123">
        <f t="shared" si="1"/>
        <v>0</v>
      </c>
    </row>
    <row r="218" spans="1:4" x14ac:dyDescent="0.2">
      <c r="A218" s="13">
        <v>5600</v>
      </c>
      <c r="B218" s="12" t="s">
        <v>51</v>
      </c>
      <c r="C218" s="122">
        <f>C219+C220</f>
        <v>0</v>
      </c>
      <c r="D218" s="123">
        <f t="shared" si="1"/>
        <v>0</v>
      </c>
    </row>
    <row r="219" spans="1:4" x14ac:dyDescent="0.2">
      <c r="A219" s="13">
        <v>5610</v>
      </c>
      <c r="B219" s="12" t="s">
        <v>420</v>
      </c>
      <c r="C219" s="122">
        <f>C220</f>
        <v>0</v>
      </c>
      <c r="D219" s="123">
        <f t="shared" si="1"/>
        <v>0</v>
      </c>
    </row>
    <row r="220" spans="1:4" x14ac:dyDescent="0.2">
      <c r="A220" s="13">
        <v>5611</v>
      </c>
      <c r="B220" s="12" t="s">
        <v>421</v>
      </c>
      <c r="C220" s="122">
        <v>0</v>
      </c>
      <c r="D220" s="12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A14" sqref="A14"/>
    </sheetView>
  </sheetViews>
  <sheetFormatPr baseColWidth="10" defaultColWidth="9.140625" defaultRowHeight="11.25" x14ac:dyDescent="0.2"/>
  <cols>
    <col min="1" max="1" width="17.5703125" style="17" customWidth="1"/>
    <col min="2" max="2" width="54.28515625" style="17" customWidth="1"/>
    <col min="3" max="3" width="15.28515625" style="17" customWidth="1"/>
    <col min="4" max="4" width="12.85546875" style="17" customWidth="1"/>
    <col min="5" max="5" width="11.5703125" style="17" customWidth="1"/>
    <col min="6" max="16384" width="9.140625" style="17"/>
  </cols>
  <sheetData>
    <row r="1" spans="1:5" ht="18.95" customHeight="1" x14ac:dyDescent="0.2">
      <c r="A1" s="77"/>
      <c r="B1" s="83" t="str">
        <f>EA!B1</f>
        <v>CONSEJO DE TURISMO DE CELAYA GUANAJUATO</v>
      </c>
      <c r="C1" s="78" t="s">
        <v>145</v>
      </c>
      <c r="D1" s="79">
        <f>ESF!G1</f>
        <v>2019</v>
      </c>
      <c r="E1" s="77"/>
    </row>
    <row r="2" spans="1:5" ht="18.95" customHeight="1" x14ac:dyDescent="0.2">
      <c r="A2" s="77"/>
      <c r="B2" s="84" t="s">
        <v>422</v>
      </c>
      <c r="C2" s="78" t="s">
        <v>146</v>
      </c>
      <c r="D2" s="79" t="str">
        <f>ESF!G2</f>
        <v>Trimestral</v>
      </c>
      <c r="E2" s="77"/>
    </row>
    <row r="3" spans="1:5" ht="18.95" customHeight="1" x14ac:dyDescent="0.2">
      <c r="A3" s="77"/>
      <c r="B3" s="84" t="str">
        <f>EA!B3</f>
        <v>Correspondiente del 01 enero al 30 de septiembre de 2019</v>
      </c>
      <c r="C3" s="78" t="s">
        <v>147</v>
      </c>
      <c r="D3" s="79">
        <f>ESF!G3</f>
        <v>1</v>
      </c>
      <c r="E3" s="77"/>
    </row>
    <row r="4" spans="1:5" x14ac:dyDescent="0.2">
      <c r="A4" s="77"/>
      <c r="B4" s="77"/>
      <c r="C4" s="77"/>
      <c r="D4" s="77"/>
      <c r="E4" s="77"/>
    </row>
    <row r="5" spans="1:5" x14ac:dyDescent="0.2">
      <c r="A5" s="82" t="s">
        <v>148</v>
      </c>
      <c r="B5" s="19"/>
      <c r="C5" s="19"/>
      <c r="D5" s="19"/>
      <c r="E5" s="19"/>
    </row>
    <row r="6" spans="1:5" x14ac:dyDescent="0.2">
      <c r="A6" s="81" t="s">
        <v>130</v>
      </c>
      <c r="B6" s="19"/>
      <c r="C6" s="19"/>
      <c r="D6" s="19"/>
      <c r="E6" s="19"/>
    </row>
    <row r="7" spans="1:5" ht="19.5" customHeight="1" x14ac:dyDescent="0.2">
      <c r="A7" s="67" t="s">
        <v>106</v>
      </c>
      <c r="B7" s="67" t="s">
        <v>102</v>
      </c>
      <c r="C7" s="67" t="s">
        <v>103</v>
      </c>
      <c r="D7" s="67" t="s">
        <v>105</v>
      </c>
      <c r="E7" s="67" t="s">
        <v>107</v>
      </c>
    </row>
    <row r="8" spans="1:5" x14ac:dyDescent="0.2">
      <c r="A8" s="20">
        <v>3110</v>
      </c>
      <c r="B8" s="17" t="s">
        <v>289</v>
      </c>
      <c r="C8" s="21">
        <v>435412.77</v>
      </c>
      <c r="E8" s="17" t="s">
        <v>463</v>
      </c>
    </row>
    <row r="9" spans="1:5" x14ac:dyDescent="0.2">
      <c r="A9" s="20">
        <v>3120</v>
      </c>
      <c r="B9" s="17" t="s">
        <v>423</v>
      </c>
      <c r="C9" s="21">
        <v>0</v>
      </c>
    </row>
    <row r="10" spans="1:5" x14ac:dyDescent="0.2">
      <c r="A10" s="20">
        <v>3130</v>
      </c>
      <c r="B10" s="17" t="s">
        <v>424</v>
      </c>
      <c r="C10" s="21">
        <v>0</v>
      </c>
    </row>
    <row r="12" spans="1:5" x14ac:dyDescent="0.2">
      <c r="A12" s="81" t="s">
        <v>131</v>
      </c>
      <c r="B12" s="19"/>
      <c r="C12" s="19"/>
      <c r="D12" s="19"/>
      <c r="E12" s="19"/>
    </row>
    <row r="13" spans="1:5" ht="26.25" customHeight="1" x14ac:dyDescent="0.2">
      <c r="A13" s="67" t="s">
        <v>106</v>
      </c>
      <c r="B13" s="67" t="s">
        <v>102</v>
      </c>
      <c r="C13" s="67" t="s">
        <v>103</v>
      </c>
      <c r="D13" s="67" t="s">
        <v>425</v>
      </c>
      <c r="E13" s="67"/>
    </row>
    <row r="14" spans="1:5" x14ac:dyDescent="0.2">
      <c r="A14" s="20">
        <v>3210</v>
      </c>
      <c r="B14" s="17" t="s">
        <v>426</v>
      </c>
      <c r="C14" s="21">
        <v>1034057.08</v>
      </c>
      <c r="E14" s="17" t="s">
        <v>463</v>
      </c>
    </row>
    <row r="15" spans="1:5" x14ac:dyDescent="0.2">
      <c r="A15" s="20">
        <v>3220</v>
      </c>
      <c r="B15" s="17" t="s">
        <v>427</v>
      </c>
      <c r="C15" s="21">
        <v>873507.32</v>
      </c>
      <c r="E15" s="17" t="s">
        <v>463</v>
      </c>
    </row>
    <row r="16" spans="1:5" x14ac:dyDescent="0.2">
      <c r="A16" s="20">
        <v>3230</v>
      </c>
      <c r="B16" s="17" t="s">
        <v>428</v>
      </c>
      <c r="C16" s="21">
        <v>0</v>
      </c>
    </row>
    <row r="17" spans="1:3" x14ac:dyDescent="0.2">
      <c r="A17" s="20">
        <v>3231</v>
      </c>
      <c r="B17" s="17" t="s">
        <v>429</v>
      </c>
      <c r="C17" s="21">
        <v>0</v>
      </c>
    </row>
    <row r="18" spans="1:3" x14ac:dyDescent="0.2">
      <c r="A18" s="20">
        <v>3232</v>
      </c>
      <c r="B18" s="17" t="s">
        <v>430</v>
      </c>
      <c r="C18" s="21">
        <v>0</v>
      </c>
    </row>
    <row r="19" spans="1:3" x14ac:dyDescent="0.2">
      <c r="A19" s="20">
        <v>3233</v>
      </c>
      <c r="B19" s="17" t="s">
        <v>431</v>
      </c>
      <c r="C19" s="21">
        <v>0</v>
      </c>
    </row>
    <row r="20" spans="1:3" x14ac:dyDescent="0.2">
      <c r="A20" s="20">
        <v>3239</v>
      </c>
      <c r="B20" s="17" t="s">
        <v>432</v>
      </c>
      <c r="C20" s="21">
        <v>0</v>
      </c>
    </row>
    <row r="21" spans="1:3" x14ac:dyDescent="0.2">
      <c r="A21" s="20">
        <v>3240</v>
      </c>
      <c r="B21" s="17" t="s">
        <v>433</v>
      </c>
      <c r="C21" s="21">
        <v>0</v>
      </c>
    </row>
    <row r="22" spans="1:3" x14ac:dyDescent="0.2">
      <c r="A22" s="20">
        <v>3241</v>
      </c>
      <c r="B22" s="17" t="s">
        <v>434</v>
      </c>
      <c r="C22" s="21">
        <v>0</v>
      </c>
    </row>
    <row r="23" spans="1:3" x14ac:dyDescent="0.2">
      <c r="A23" s="20">
        <v>3242</v>
      </c>
      <c r="B23" s="17" t="s">
        <v>435</v>
      </c>
      <c r="C23" s="21">
        <v>0</v>
      </c>
    </row>
    <row r="24" spans="1:3" x14ac:dyDescent="0.2">
      <c r="A24" s="20">
        <v>3243</v>
      </c>
      <c r="B24" s="17" t="s">
        <v>436</v>
      </c>
      <c r="C24" s="21">
        <v>0</v>
      </c>
    </row>
    <row r="25" spans="1:3" x14ac:dyDescent="0.2">
      <c r="A25" s="20">
        <v>3250</v>
      </c>
      <c r="B25" s="17" t="s">
        <v>437</v>
      </c>
      <c r="C25" s="21">
        <v>0</v>
      </c>
    </row>
    <row r="26" spans="1:3" x14ac:dyDescent="0.2">
      <c r="A26" s="20">
        <v>3251</v>
      </c>
      <c r="B26" s="17" t="s">
        <v>438</v>
      </c>
      <c r="C26" s="21">
        <v>0</v>
      </c>
    </row>
    <row r="27" spans="1:3" x14ac:dyDescent="0.2">
      <c r="A27" s="20">
        <v>3252</v>
      </c>
      <c r="B27" s="17" t="s">
        <v>439</v>
      </c>
      <c r="C27" s="21"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70" workbookViewId="0">
      <selection activeCell="I1" sqref="I1"/>
    </sheetView>
  </sheetViews>
  <sheetFormatPr baseColWidth="10" defaultColWidth="9.140625" defaultRowHeight="11.25" x14ac:dyDescent="0.2"/>
  <cols>
    <col min="1" max="1" width="10" style="17" customWidth="1"/>
    <col min="2" max="2" width="64.140625" style="17" customWidth="1"/>
    <col min="3" max="3" width="16.140625" style="17" customWidth="1"/>
    <col min="4" max="4" width="13.7109375" style="17" customWidth="1"/>
    <col min="5" max="5" width="17" style="17" customWidth="1"/>
    <col min="6" max="16384" width="9.140625" style="17"/>
  </cols>
  <sheetData>
    <row r="1" spans="1:5" s="22" customFormat="1" ht="18.95" customHeight="1" x14ac:dyDescent="0.25">
      <c r="A1" s="85"/>
      <c r="B1" s="86" t="str">
        <f>ESF!B1</f>
        <v>CONSEJO DE TURISMO DE CELAYA GUANAJUATO</v>
      </c>
      <c r="C1" s="78" t="s">
        <v>145</v>
      </c>
      <c r="D1" s="79">
        <f>ESF!G1</f>
        <v>2019</v>
      </c>
      <c r="E1" s="85"/>
    </row>
    <row r="2" spans="1:5" s="22" customFormat="1" ht="18.95" customHeight="1" x14ac:dyDescent="0.2">
      <c r="A2" s="85"/>
      <c r="B2" s="84" t="s">
        <v>440</v>
      </c>
      <c r="C2" s="78" t="s">
        <v>146</v>
      </c>
      <c r="D2" s="79" t="str">
        <f>ESF!G2</f>
        <v>Trimestral</v>
      </c>
      <c r="E2" s="85"/>
    </row>
    <row r="3" spans="1:5" s="22" customFormat="1" ht="18.95" customHeight="1" x14ac:dyDescent="0.2">
      <c r="A3" s="85"/>
      <c r="B3" s="84" t="str">
        <f>ESF!B3</f>
        <v>Correspondiente del 01 enero al 30 de septiembre de 2019</v>
      </c>
      <c r="C3" s="78" t="s">
        <v>147</v>
      </c>
      <c r="D3" s="79">
        <f>ESF!G3</f>
        <v>1</v>
      </c>
      <c r="E3" s="85"/>
    </row>
    <row r="4" spans="1:5" x14ac:dyDescent="0.2">
      <c r="A4" s="82" t="s">
        <v>148</v>
      </c>
      <c r="B4" s="19"/>
      <c r="C4" s="19"/>
      <c r="D4" s="19"/>
      <c r="E4" s="19"/>
    </row>
    <row r="6" spans="1:5" ht="16.899999999999999" customHeight="1" x14ac:dyDescent="0.2">
      <c r="A6" s="81" t="s">
        <v>132</v>
      </c>
      <c r="B6" s="19"/>
      <c r="C6" s="19"/>
      <c r="D6" s="19"/>
      <c r="E6" s="19"/>
    </row>
    <row r="7" spans="1:5" ht="21" customHeight="1" x14ac:dyDescent="0.2">
      <c r="A7" s="67" t="s">
        <v>106</v>
      </c>
      <c r="B7" s="67" t="s">
        <v>102</v>
      </c>
      <c r="C7" s="67" t="s">
        <v>134</v>
      </c>
      <c r="D7" s="67" t="s">
        <v>135</v>
      </c>
      <c r="E7" s="67"/>
    </row>
    <row r="8" spans="1:5" x14ac:dyDescent="0.2">
      <c r="A8" s="20">
        <v>1111</v>
      </c>
      <c r="B8" s="17" t="s">
        <v>441</v>
      </c>
      <c r="C8" s="21">
        <v>0</v>
      </c>
      <c r="D8" s="21">
        <v>0</v>
      </c>
    </row>
    <row r="9" spans="1:5" x14ac:dyDescent="0.2">
      <c r="A9" s="20">
        <v>1112</v>
      </c>
      <c r="B9" s="17" t="s">
        <v>442</v>
      </c>
      <c r="C9" s="21">
        <v>0</v>
      </c>
      <c r="D9" s="21">
        <v>0</v>
      </c>
    </row>
    <row r="10" spans="1:5" x14ac:dyDescent="0.2">
      <c r="A10" s="20">
        <v>1113</v>
      </c>
      <c r="B10" s="17" t="s">
        <v>443</v>
      </c>
      <c r="C10" s="21">
        <v>1613943.71</v>
      </c>
      <c r="D10" s="21">
        <v>1048998.21</v>
      </c>
    </row>
    <row r="11" spans="1:5" x14ac:dyDescent="0.2">
      <c r="A11" s="20">
        <v>1114</v>
      </c>
      <c r="B11" s="17" t="s">
        <v>149</v>
      </c>
      <c r="C11" s="21">
        <v>0</v>
      </c>
      <c r="D11" s="21">
        <v>0</v>
      </c>
    </row>
    <row r="12" spans="1:5" x14ac:dyDescent="0.2">
      <c r="A12" s="20">
        <v>1115</v>
      </c>
      <c r="B12" s="17" t="s">
        <v>150</v>
      </c>
      <c r="C12" s="21">
        <v>0</v>
      </c>
      <c r="D12" s="21">
        <v>0</v>
      </c>
    </row>
    <row r="13" spans="1:5" x14ac:dyDescent="0.2">
      <c r="A13" s="20">
        <v>1116</v>
      </c>
      <c r="B13" s="17" t="s">
        <v>444</v>
      </c>
      <c r="C13" s="21">
        <v>0</v>
      </c>
      <c r="D13" s="21">
        <v>0</v>
      </c>
    </row>
    <row r="14" spans="1:5" x14ac:dyDescent="0.2">
      <c r="A14" s="20">
        <v>1119</v>
      </c>
      <c r="B14" s="17" t="s">
        <v>445</v>
      </c>
      <c r="C14" s="21">
        <v>0</v>
      </c>
      <c r="D14" s="21">
        <v>0</v>
      </c>
    </row>
    <row r="15" spans="1:5" x14ac:dyDescent="0.2">
      <c r="A15" s="20">
        <v>1110</v>
      </c>
      <c r="B15" s="17" t="s">
        <v>446</v>
      </c>
      <c r="C15" s="21">
        <f>SUM(C8:C14)</f>
        <v>1613943.71</v>
      </c>
      <c r="D15" s="21">
        <f>SUM(D8:D14)</f>
        <v>1048998.21</v>
      </c>
    </row>
    <row r="18" spans="1:5" x14ac:dyDescent="0.2">
      <c r="A18" s="81" t="s">
        <v>133</v>
      </c>
      <c r="B18" s="19"/>
      <c r="C18" s="19"/>
      <c r="D18" s="19"/>
      <c r="E18" s="19"/>
    </row>
    <row r="19" spans="1:5" ht="19.5" customHeight="1" x14ac:dyDescent="0.2">
      <c r="A19" s="67" t="s">
        <v>106</v>
      </c>
      <c r="B19" s="67" t="s">
        <v>102</v>
      </c>
      <c r="C19" s="67" t="s">
        <v>103</v>
      </c>
      <c r="D19" s="67" t="s">
        <v>447</v>
      </c>
      <c r="E19" s="67" t="s">
        <v>136</v>
      </c>
    </row>
    <row r="20" spans="1:5" x14ac:dyDescent="0.2">
      <c r="A20" s="20">
        <v>1230</v>
      </c>
      <c r="B20" s="17" t="s">
        <v>183</v>
      </c>
      <c r="C20" s="21">
        <f>SUM(C21:C27)</f>
        <v>0</v>
      </c>
    </row>
    <row r="21" spans="1:5" x14ac:dyDescent="0.2">
      <c r="A21" s="20">
        <v>1231</v>
      </c>
      <c r="B21" s="17" t="s">
        <v>184</v>
      </c>
      <c r="C21" s="21">
        <v>0</v>
      </c>
    </row>
    <row r="22" spans="1:5" x14ac:dyDescent="0.2">
      <c r="A22" s="20">
        <v>1232</v>
      </c>
      <c r="B22" s="17" t="s">
        <v>185</v>
      </c>
      <c r="C22" s="21">
        <v>0</v>
      </c>
    </row>
    <row r="23" spans="1:5" x14ac:dyDescent="0.2">
      <c r="A23" s="20">
        <v>1233</v>
      </c>
      <c r="B23" s="17" t="s">
        <v>186</v>
      </c>
      <c r="C23" s="21">
        <v>0</v>
      </c>
    </row>
    <row r="24" spans="1:5" x14ac:dyDescent="0.2">
      <c r="A24" s="20">
        <v>1234</v>
      </c>
      <c r="B24" s="17" t="s">
        <v>187</v>
      </c>
      <c r="C24" s="21">
        <v>0</v>
      </c>
    </row>
    <row r="25" spans="1:5" x14ac:dyDescent="0.2">
      <c r="A25" s="20">
        <v>1235</v>
      </c>
      <c r="B25" s="17" t="s">
        <v>188</v>
      </c>
      <c r="C25" s="21">
        <v>0</v>
      </c>
    </row>
    <row r="26" spans="1:5" x14ac:dyDescent="0.2">
      <c r="A26" s="20">
        <v>1236</v>
      </c>
      <c r="B26" s="17" t="s">
        <v>189</v>
      </c>
      <c r="C26" s="21">
        <v>0</v>
      </c>
    </row>
    <row r="27" spans="1:5" x14ac:dyDescent="0.2">
      <c r="A27" s="20">
        <v>1239</v>
      </c>
      <c r="B27" s="17" t="s">
        <v>190</v>
      </c>
      <c r="C27" s="21">
        <v>0</v>
      </c>
    </row>
    <row r="28" spans="1:5" x14ac:dyDescent="0.2">
      <c r="A28" s="20">
        <v>1240</v>
      </c>
      <c r="B28" s="17" t="s">
        <v>191</v>
      </c>
      <c r="C28" s="21">
        <f>SUM(C29:C36)</f>
        <v>1491896.74</v>
      </c>
    </row>
    <row r="29" spans="1:5" x14ac:dyDescent="0.2">
      <c r="A29" s="20">
        <v>1241</v>
      </c>
      <c r="B29" s="17" t="s">
        <v>192</v>
      </c>
      <c r="C29" s="21">
        <v>829780.81</v>
      </c>
      <c r="D29" s="103">
        <v>1.0699999999999999E-2</v>
      </c>
      <c r="E29" s="21"/>
    </row>
    <row r="30" spans="1:5" x14ac:dyDescent="0.2">
      <c r="A30" s="20">
        <v>1242</v>
      </c>
      <c r="B30" s="17" t="s">
        <v>193</v>
      </c>
      <c r="C30" s="21">
        <v>13803.4</v>
      </c>
    </row>
    <row r="31" spans="1:5" x14ac:dyDescent="0.2">
      <c r="A31" s="20">
        <v>1243</v>
      </c>
      <c r="B31" s="17" t="s">
        <v>194</v>
      </c>
      <c r="C31" s="21">
        <v>0</v>
      </c>
    </row>
    <row r="32" spans="1:5" x14ac:dyDescent="0.2">
      <c r="A32" s="20">
        <v>1244</v>
      </c>
      <c r="B32" s="17" t="s">
        <v>195</v>
      </c>
      <c r="C32" s="21">
        <v>482464</v>
      </c>
    </row>
    <row r="33" spans="1:5" x14ac:dyDescent="0.2">
      <c r="A33" s="20">
        <v>1245</v>
      </c>
      <c r="B33" s="17" t="s">
        <v>196</v>
      </c>
      <c r="C33" s="21">
        <v>0</v>
      </c>
    </row>
    <row r="34" spans="1:5" x14ac:dyDescent="0.2">
      <c r="A34" s="20">
        <v>1246</v>
      </c>
      <c r="B34" s="17" t="s">
        <v>197</v>
      </c>
      <c r="C34" s="21">
        <v>165848.53</v>
      </c>
    </row>
    <row r="35" spans="1:5" x14ac:dyDescent="0.2">
      <c r="A35" s="20">
        <v>1247</v>
      </c>
      <c r="B35" s="17" t="s">
        <v>198</v>
      </c>
      <c r="C35" s="21">
        <v>0</v>
      </c>
    </row>
    <row r="36" spans="1:5" x14ac:dyDescent="0.2">
      <c r="A36" s="20">
        <v>1248</v>
      </c>
      <c r="B36" s="17" t="s">
        <v>199</v>
      </c>
      <c r="C36" s="21">
        <v>0</v>
      </c>
    </row>
    <row r="37" spans="1:5" x14ac:dyDescent="0.2">
      <c r="A37" s="20">
        <v>1250</v>
      </c>
      <c r="B37" s="17" t="s">
        <v>201</v>
      </c>
      <c r="C37" s="21">
        <f>SUM(C38:C42)</f>
        <v>46400</v>
      </c>
    </row>
    <row r="38" spans="1:5" x14ac:dyDescent="0.2">
      <c r="A38" s="20">
        <v>1251</v>
      </c>
      <c r="B38" s="17" t="s">
        <v>202</v>
      </c>
      <c r="C38" s="21">
        <v>46400</v>
      </c>
    </row>
    <row r="39" spans="1:5" x14ac:dyDescent="0.2">
      <c r="A39" s="20">
        <v>1252</v>
      </c>
      <c r="B39" s="17" t="s">
        <v>203</v>
      </c>
      <c r="C39" s="21">
        <v>0</v>
      </c>
    </row>
    <row r="40" spans="1:5" x14ac:dyDescent="0.2">
      <c r="A40" s="20">
        <v>1253</v>
      </c>
      <c r="B40" s="17" t="s">
        <v>204</v>
      </c>
      <c r="C40" s="21">
        <v>0</v>
      </c>
    </row>
    <row r="41" spans="1:5" x14ac:dyDescent="0.2">
      <c r="A41" s="20">
        <v>1254</v>
      </c>
      <c r="B41" s="17" t="s">
        <v>205</v>
      </c>
      <c r="C41" s="21">
        <v>0</v>
      </c>
    </row>
    <row r="42" spans="1:5" x14ac:dyDescent="0.2">
      <c r="A42" s="20">
        <v>1259</v>
      </c>
      <c r="B42" s="17" t="s">
        <v>206</v>
      </c>
      <c r="C42" s="21">
        <v>0</v>
      </c>
    </row>
    <row r="44" spans="1:5" ht="13.9" customHeight="1" x14ac:dyDescent="0.2">
      <c r="A44" s="81" t="s">
        <v>141</v>
      </c>
      <c r="B44" s="19"/>
      <c r="C44" s="19"/>
      <c r="D44" s="19"/>
      <c r="E44" s="19"/>
    </row>
    <row r="45" spans="1:5" ht="21" customHeight="1" x14ac:dyDescent="0.2">
      <c r="A45" s="67" t="s">
        <v>106</v>
      </c>
      <c r="B45" s="67" t="s">
        <v>102</v>
      </c>
      <c r="C45" s="67" t="s">
        <v>134</v>
      </c>
      <c r="D45" s="67" t="s">
        <v>135</v>
      </c>
      <c r="E45" s="67"/>
    </row>
    <row r="46" spans="1:5" x14ac:dyDescent="0.2">
      <c r="A46" s="20">
        <v>5500</v>
      </c>
      <c r="B46" s="17" t="s">
        <v>393</v>
      </c>
      <c r="C46" s="21">
        <v>-423021.24</v>
      </c>
      <c r="D46" s="21">
        <f>D47</f>
        <v>-215323.27</v>
      </c>
    </row>
    <row r="47" spans="1:5" x14ac:dyDescent="0.2">
      <c r="A47" s="20">
        <v>5510</v>
      </c>
      <c r="B47" s="17" t="s">
        <v>394</v>
      </c>
      <c r="C47" s="21">
        <v>-423021.24</v>
      </c>
      <c r="D47" s="21">
        <f>SUM(D48:D55)</f>
        <v>-215323.27</v>
      </c>
    </row>
    <row r="48" spans="1:5" x14ac:dyDescent="0.2">
      <c r="A48" s="20">
        <v>5511</v>
      </c>
      <c r="B48" s="17" t="s">
        <v>395</v>
      </c>
      <c r="C48" s="21">
        <v>0</v>
      </c>
      <c r="D48" s="21">
        <v>0</v>
      </c>
    </row>
    <row r="49" spans="1:5" x14ac:dyDescent="0.2">
      <c r="A49" s="20">
        <v>5512</v>
      </c>
      <c r="B49" s="17" t="s">
        <v>396</v>
      </c>
      <c r="C49" s="21">
        <v>0</v>
      </c>
      <c r="D49" s="21">
        <v>0</v>
      </c>
    </row>
    <row r="50" spans="1:5" x14ac:dyDescent="0.2">
      <c r="A50" s="20">
        <v>5513</v>
      </c>
      <c r="B50" s="17" t="s">
        <v>397</v>
      </c>
      <c r="C50" s="21">
        <v>0</v>
      </c>
      <c r="D50" s="21">
        <v>0</v>
      </c>
    </row>
    <row r="51" spans="1:5" x14ac:dyDescent="0.2">
      <c r="A51" s="20">
        <v>5514</v>
      </c>
      <c r="B51" s="17" t="s">
        <v>398</v>
      </c>
      <c r="C51" s="21">
        <v>0</v>
      </c>
      <c r="D51" s="21">
        <v>0</v>
      </c>
    </row>
    <row r="52" spans="1:5" x14ac:dyDescent="0.2">
      <c r="A52" s="20">
        <v>5515</v>
      </c>
      <c r="B52" s="17" t="s">
        <v>399</v>
      </c>
      <c r="C52" s="21">
        <v>-414496.59</v>
      </c>
      <c r="D52" s="21">
        <v>-209909.94</v>
      </c>
      <c r="E52" s="21"/>
    </row>
    <row r="53" spans="1:5" x14ac:dyDescent="0.2">
      <c r="A53" s="20">
        <v>5516</v>
      </c>
      <c r="B53" s="17" t="s">
        <v>400</v>
      </c>
      <c r="C53" s="21">
        <v>0</v>
      </c>
      <c r="D53" s="21">
        <v>0</v>
      </c>
    </row>
    <row r="54" spans="1:5" x14ac:dyDescent="0.2">
      <c r="A54" s="20">
        <v>5517</v>
      </c>
      <c r="B54" s="17" t="s">
        <v>401</v>
      </c>
      <c r="C54" s="21">
        <v>-4640</v>
      </c>
      <c r="D54" s="21">
        <v>-5413.33</v>
      </c>
    </row>
    <row r="55" spans="1:5" x14ac:dyDescent="0.2">
      <c r="A55" s="20">
        <v>5518</v>
      </c>
      <c r="B55" s="17" t="s">
        <v>53</v>
      </c>
      <c r="C55" s="21">
        <v>-3884.65</v>
      </c>
      <c r="D55" s="21">
        <v>0</v>
      </c>
    </row>
    <row r="56" spans="1:5" x14ac:dyDescent="0.2">
      <c r="A56" s="20">
        <v>5520</v>
      </c>
      <c r="B56" s="17" t="s">
        <v>52</v>
      </c>
      <c r="C56" s="21">
        <v>0</v>
      </c>
      <c r="D56" s="21">
        <v>0</v>
      </c>
    </row>
    <row r="57" spans="1:5" x14ac:dyDescent="0.2">
      <c r="A57" s="20">
        <v>5521</v>
      </c>
      <c r="B57" s="17" t="s">
        <v>402</v>
      </c>
      <c r="C57" s="21">
        <v>0</v>
      </c>
      <c r="D57" s="21">
        <v>0</v>
      </c>
    </row>
    <row r="58" spans="1:5" x14ac:dyDescent="0.2">
      <c r="A58" s="20">
        <v>5522</v>
      </c>
      <c r="B58" s="17" t="s">
        <v>403</v>
      </c>
      <c r="C58" s="21">
        <v>0</v>
      </c>
      <c r="D58" s="21">
        <v>0</v>
      </c>
    </row>
    <row r="59" spans="1:5" x14ac:dyDescent="0.2">
      <c r="A59" s="20">
        <v>5530</v>
      </c>
      <c r="B59" s="17" t="s">
        <v>404</v>
      </c>
      <c r="C59" s="21">
        <v>0</v>
      </c>
      <c r="D59" s="21">
        <v>0</v>
      </c>
    </row>
    <row r="60" spans="1:5" x14ac:dyDescent="0.2">
      <c r="A60" s="20">
        <v>5531</v>
      </c>
      <c r="B60" s="17" t="s">
        <v>405</v>
      </c>
      <c r="C60" s="21">
        <v>0</v>
      </c>
      <c r="D60" s="21">
        <v>0</v>
      </c>
    </row>
    <row r="61" spans="1:5" x14ac:dyDescent="0.2">
      <c r="A61" s="20">
        <v>5532</v>
      </c>
      <c r="B61" s="17" t="s">
        <v>406</v>
      </c>
      <c r="C61" s="21">
        <v>0</v>
      </c>
      <c r="D61" s="21">
        <v>0</v>
      </c>
    </row>
    <row r="62" spans="1:5" x14ac:dyDescent="0.2">
      <c r="A62" s="20">
        <v>5533</v>
      </c>
      <c r="B62" s="17" t="s">
        <v>407</v>
      </c>
      <c r="C62" s="21">
        <v>0</v>
      </c>
      <c r="D62" s="21">
        <v>0</v>
      </c>
    </row>
    <row r="63" spans="1:5" x14ac:dyDescent="0.2">
      <c r="A63" s="20">
        <v>5534</v>
      </c>
      <c r="B63" s="17" t="s">
        <v>408</v>
      </c>
      <c r="C63" s="21">
        <v>0</v>
      </c>
      <c r="D63" s="21">
        <v>0</v>
      </c>
    </row>
    <row r="64" spans="1:5" x14ac:dyDescent="0.2">
      <c r="A64" s="20">
        <v>5535</v>
      </c>
      <c r="B64" s="17" t="s">
        <v>409</v>
      </c>
      <c r="C64" s="21">
        <v>0</v>
      </c>
      <c r="D64" s="21">
        <v>0</v>
      </c>
    </row>
    <row r="65" spans="1:4" x14ac:dyDescent="0.2">
      <c r="A65" s="20">
        <v>5540</v>
      </c>
      <c r="B65" s="17" t="s">
        <v>410</v>
      </c>
      <c r="C65" s="21">
        <v>0</v>
      </c>
      <c r="D65" s="21">
        <v>0</v>
      </c>
    </row>
    <row r="66" spans="1:4" x14ac:dyDescent="0.2">
      <c r="A66" s="20">
        <v>5541</v>
      </c>
      <c r="B66" s="17" t="s">
        <v>410</v>
      </c>
      <c r="C66" s="21">
        <v>0</v>
      </c>
      <c r="D66" s="21">
        <v>0</v>
      </c>
    </row>
    <row r="67" spans="1:4" x14ac:dyDescent="0.2">
      <c r="A67" s="20">
        <v>5550</v>
      </c>
      <c r="B67" s="17" t="s">
        <v>411</v>
      </c>
      <c r="C67" s="21">
        <v>0</v>
      </c>
      <c r="D67" s="21">
        <v>0</v>
      </c>
    </row>
    <row r="68" spans="1:4" x14ac:dyDescent="0.2">
      <c r="A68" s="20">
        <v>5551</v>
      </c>
      <c r="B68" s="17" t="s">
        <v>411</v>
      </c>
      <c r="C68" s="21">
        <v>0</v>
      </c>
      <c r="D68" s="21">
        <v>0</v>
      </c>
    </row>
    <row r="69" spans="1:4" x14ac:dyDescent="0.2">
      <c r="A69" s="20">
        <v>5590</v>
      </c>
      <c r="B69" s="17" t="s">
        <v>412</v>
      </c>
      <c r="C69" s="21">
        <v>0</v>
      </c>
      <c r="D69" s="21">
        <v>0</v>
      </c>
    </row>
    <row r="70" spans="1:4" x14ac:dyDescent="0.2">
      <c r="A70" s="20">
        <v>5591</v>
      </c>
      <c r="B70" s="17" t="s">
        <v>413</v>
      </c>
      <c r="C70" s="21">
        <v>0</v>
      </c>
      <c r="D70" s="21">
        <v>0</v>
      </c>
    </row>
    <row r="71" spans="1:4" x14ac:dyDescent="0.2">
      <c r="A71" s="20">
        <v>5592</v>
      </c>
      <c r="B71" s="17" t="s">
        <v>414</v>
      </c>
      <c r="C71" s="21">
        <v>0</v>
      </c>
      <c r="D71" s="21">
        <v>0</v>
      </c>
    </row>
    <row r="72" spans="1:4" x14ac:dyDescent="0.2">
      <c r="A72" s="20">
        <v>5593</v>
      </c>
      <c r="B72" s="17" t="s">
        <v>415</v>
      </c>
      <c r="C72" s="21">
        <v>0</v>
      </c>
      <c r="D72" s="21">
        <v>0</v>
      </c>
    </row>
    <row r="73" spans="1:4" x14ac:dyDescent="0.2">
      <c r="A73" s="20">
        <v>5594</v>
      </c>
      <c r="B73" s="17" t="s">
        <v>416</v>
      </c>
      <c r="C73" s="21">
        <v>0</v>
      </c>
      <c r="D73" s="21">
        <v>0</v>
      </c>
    </row>
    <row r="74" spans="1:4" x14ac:dyDescent="0.2">
      <c r="A74" s="20">
        <v>5595</v>
      </c>
      <c r="B74" s="17" t="s">
        <v>417</v>
      </c>
      <c r="C74" s="21">
        <v>0</v>
      </c>
      <c r="D74" s="21">
        <v>0</v>
      </c>
    </row>
    <row r="75" spans="1:4" x14ac:dyDescent="0.2">
      <c r="A75" s="20">
        <v>5596</v>
      </c>
      <c r="B75" s="17" t="s">
        <v>310</v>
      </c>
      <c r="C75" s="21">
        <v>0</v>
      </c>
      <c r="D75" s="21">
        <v>0</v>
      </c>
    </row>
    <row r="76" spans="1:4" x14ac:dyDescent="0.2">
      <c r="A76" s="20">
        <v>5597</v>
      </c>
      <c r="B76" s="17" t="s">
        <v>418</v>
      </c>
      <c r="C76" s="21">
        <v>0</v>
      </c>
      <c r="D76" s="21">
        <v>0</v>
      </c>
    </row>
    <row r="77" spans="1:4" x14ac:dyDescent="0.2">
      <c r="A77" s="20">
        <v>5599</v>
      </c>
      <c r="B77" s="17" t="s">
        <v>419</v>
      </c>
      <c r="C77" s="21">
        <v>0</v>
      </c>
      <c r="D77" s="21">
        <v>0</v>
      </c>
    </row>
    <row r="78" spans="1:4" x14ac:dyDescent="0.2">
      <c r="A78" s="20">
        <v>5600</v>
      </c>
      <c r="B78" s="17" t="s">
        <v>51</v>
      </c>
      <c r="C78" s="21">
        <v>0</v>
      </c>
      <c r="D78" s="21">
        <v>0</v>
      </c>
    </row>
    <row r="79" spans="1:4" x14ac:dyDescent="0.2">
      <c r="A79" s="20">
        <v>5610</v>
      </c>
      <c r="B79" s="17" t="s">
        <v>420</v>
      </c>
      <c r="C79" s="21">
        <v>0</v>
      </c>
      <c r="D79" s="21">
        <v>0</v>
      </c>
    </row>
    <row r="80" spans="1:4" x14ac:dyDescent="0.2">
      <c r="A80" s="20">
        <v>5611</v>
      </c>
      <c r="B80" s="17" t="s">
        <v>421</v>
      </c>
      <c r="C80" s="21">
        <v>0</v>
      </c>
      <c r="D80" s="21">
        <v>0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ignoredErrors>
    <ignoredError sqref="D4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showGridLines="0" workbookViewId="0">
      <selection activeCell="D6" sqref="D6"/>
    </sheetView>
  </sheetViews>
  <sheetFormatPr baseColWidth="10" defaultColWidth="11.42578125" defaultRowHeight="11.25" x14ac:dyDescent="0.2"/>
  <cols>
    <col min="1" max="1" width="3.28515625" style="24" customWidth="1"/>
    <col min="2" max="2" width="68" style="24" customWidth="1"/>
    <col min="3" max="3" width="21.28515625" style="24" customWidth="1"/>
    <col min="4" max="4" width="19.85546875" style="24" customWidth="1"/>
    <col min="5" max="16384" width="11.42578125" style="24"/>
  </cols>
  <sheetData>
    <row r="1" spans="1:4" s="23" customFormat="1" ht="18.95" customHeight="1" x14ac:dyDescent="0.25">
      <c r="A1" s="129" t="str">
        <f>'Notas a los Edos Financieros'!A1</f>
        <v>CONSEJO DE TURISMO DE CELAYA GUANAJUATO</v>
      </c>
      <c r="B1" s="129"/>
      <c r="C1" s="129"/>
      <c r="D1" s="129"/>
    </row>
    <row r="2" spans="1:4" s="23" customFormat="1" ht="18.95" customHeight="1" x14ac:dyDescent="0.25">
      <c r="A2" s="130" t="s">
        <v>452</v>
      </c>
      <c r="B2" s="130"/>
      <c r="C2" s="130"/>
      <c r="D2" s="130"/>
    </row>
    <row r="3" spans="1:4" s="23" customFormat="1" ht="18.95" customHeight="1" x14ac:dyDescent="0.25">
      <c r="A3" s="130" t="str">
        <f>'Notas a los Edos Financieros'!A3</f>
        <v>Correspondiente del 01 enero al 30 de septiembre de 2019</v>
      </c>
      <c r="B3" s="130"/>
      <c r="C3" s="130"/>
      <c r="D3" s="130"/>
    </row>
    <row r="4" spans="1:4" s="25" customFormat="1" x14ac:dyDescent="0.2">
      <c r="A4" s="131" t="s">
        <v>448</v>
      </c>
      <c r="B4" s="131"/>
      <c r="C4" s="131"/>
      <c r="D4" s="131"/>
    </row>
    <row r="5" spans="1:4" ht="17.25" customHeight="1" x14ac:dyDescent="0.2">
      <c r="A5" s="28" t="s">
        <v>56</v>
      </c>
      <c r="B5" s="100"/>
      <c r="C5" s="34"/>
      <c r="D5" s="34">
        <v>6415110.8300000001</v>
      </c>
    </row>
    <row r="6" spans="1:4" x14ac:dyDescent="0.2">
      <c r="B6" s="26"/>
      <c r="C6" s="88"/>
      <c r="D6" s="27"/>
    </row>
    <row r="7" spans="1:4" x14ac:dyDescent="0.2">
      <c r="A7" s="28" t="s">
        <v>500</v>
      </c>
      <c r="B7" s="89"/>
      <c r="C7" s="34"/>
      <c r="D7" s="31">
        <f>SUM(C8:C12)</f>
        <v>0</v>
      </c>
    </row>
    <row r="8" spans="1:4" x14ac:dyDescent="0.2">
      <c r="A8" s="32" t="s">
        <v>501</v>
      </c>
      <c r="B8" s="33" t="s">
        <v>297</v>
      </c>
      <c r="C8" s="34">
        <v>0</v>
      </c>
      <c r="D8" s="35"/>
    </row>
    <row r="9" spans="1:4" x14ac:dyDescent="0.2">
      <c r="A9" s="32" t="s">
        <v>502</v>
      </c>
      <c r="B9" s="33" t="s">
        <v>503</v>
      </c>
      <c r="C9" s="34">
        <v>0</v>
      </c>
      <c r="D9" s="36"/>
    </row>
    <row r="10" spans="1:4" x14ac:dyDescent="0.2">
      <c r="A10" s="32" t="s">
        <v>504</v>
      </c>
      <c r="B10" s="33" t="s">
        <v>305</v>
      </c>
      <c r="C10" s="34">
        <v>0</v>
      </c>
      <c r="D10" s="36"/>
    </row>
    <row r="11" spans="1:4" x14ac:dyDescent="0.2">
      <c r="A11" s="32" t="s">
        <v>505</v>
      </c>
      <c r="B11" s="33" t="s">
        <v>306</v>
      </c>
      <c r="C11" s="34">
        <v>0</v>
      </c>
      <c r="D11" s="36"/>
    </row>
    <row r="12" spans="1:4" x14ac:dyDescent="0.2">
      <c r="A12" s="32" t="s">
        <v>506</v>
      </c>
      <c r="B12" s="33" t="s">
        <v>307</v>
      </c>
      <c r="C12" s="34">
        <v>0</v>
      </c>
      <c r="D12" s="36"/>
    </row>
    <row r="13" spans="1:4" x14ac:dyDescent="0.2">
      <c r="A13" s="32" t="s">
        <v>507</v>
      </c>
      <c r="B13" s="38" t="s">
        <v>508</v>
      </c>
      <c r="C13" s="39"/>
      <c r="D13" s="40"/>
    </row>
    <row r="14" spans="1:4" x14ac:dyDescent="0.2">
      <c r="A14" s="28"/>
      <c r="B14" s="29"/>
      <c r="C14" s="30"/>
      <c r="D14" s="34">
        <v>0</v>
      </c>
    </row>
    <row r="15" spans="1:4" x14ac:dyDescent="0.2">
      <c r="A15" s="32" t="s">
        <v>55</v>
      </c>
      <c r="B15" s="33"/>
      <c r="C15" s="34">
        <v>0</v>
      </c>
      <c r="D15" s="35"/>
    </row>
    <row r="16" spans="1:4" x14ac:dyDescent="0.2">
      <c r="A16" s="110">
        <v>3.1</v>
      </c>
      <c r="B16" s="33" t="s">
        <v>509</v>
      </c>
      <c r="C16" s="34">
        <v>0</v>
      </c>
      <c r="D16" s="36"/>
    </row>
    <row r="17" spans="1:4" x14ac:dyDescent="0.2">
      <c r="A17" s="110">
        <v>3.2</v>
      </c>
      <c r="B17" s="33" t="s">
        <v>510</v>
      </c>
      <c r="C17" s="34">
        <v>0</v>
      </c>
      <c r="D17" s="36"/>
    </row>
    <row r="18" spans="1:4" x14ac:dyDescent="0.2">
      <c r="A18" s="37">
        <v>3.3</v>
      </c>
      <c r="B18" s="41" t="s">
        <v>511</v>
      </c>
      <c r="C18" s="42">
        <v>0</v>
      </c>
      <c r="D18" s="36"/>
    </row>
    <row r="19" spans="1:4" x14ac:dyDescent="0.2">
      <c r="B19" s="43"/>
      <c r="C19" s="44"/>
      <c r="D19" s="40"/>
    </row>
    <row r="20" spans="1:4" x14ac:dyDescent="0.2">
      <c r="A20" s="87" t="s">
        <v>54</v>
      </c>
      <c r="B20" s="67"/>
      <c r="C20" s="45"/>
      <c r="D20" s="101">
        <f>+D5+D7-D14</f>
        <v>6415110.8300000001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showGridLines="0" topLeftCell="A13" workbookViewId="0">
      <selection sqref="A1:D1"/>
    </sheetView>
  </sheetViews>
  <sheetFormatPr baseColWidth="10" defaultColWidth="11.42578125" defaultRowHeight="11.25" x14ac:dyDescent="0.2"/>
  <cols>
    <col min="1" max="1" width="3.85546875" style="24" customWidth="1"/>
    <col min="2" max="2" width="67.5703125" style="24" customWidth="1"/>
    <col min="3" max="3" width="21.85546875" style="24" customWidth="1"/>
    <col min="4" max="4" width="19.28515625" style="58" customWidth="1"/>
    <col min="5" max="16384" width="11.42578125" style="24"/>
  </cols>
  <sheetData>
    <row r="1" spans="1:4" s="46" customFormat="1" ht="18.95" customHeight="1" x14ac:dyDescent="0.25">
      <c r="A1" s="132" t="str">
        <f>'Notas a los Edos Financieros'!A1</f>
        <v>CONSEJO DE TURISMO DE CELAYA GUANAJUATO</v>
      </c>
      <c r="B1" s="132"/>
      <c r="C1" s="132"/>
      <c r="D1" s="132"/>
    </row>
    <row r="2" spans="1:4" s="46" customFormat="1" ht="18.95" customHeight="1" x14ac:dyDescent="0.25">
      <c r="A2" s="133" t="s">
        <v>453</v>
      </c>
      <c r="B2" s="133"/>
      <c r="C2" s="133"/>
      <c r="D2" s="133"/>
    </row>
    <row r="3" spans="1:4" s="46" customFormat="1" ht="18.95" customHeight="1" x14ac:dyDescent="0.25">
      <c r="A3" s="133" t="str">
        <f>'Notas a los Edos Financieros'!A3</f>
        <v>Correspondiente del 01 enero al 30 de septiembre de 2019</v>
      </c>
      <c r="B3" s="133"/>
      <c r="C3" s="133"/>
      <c r="D3" s="133"/>
    </row>
    <row r="4" spans="1:4" s="47" customFormat="1" x14ac:dyDescent="0.2">
      <c r="A4" s="134"/>
      <c r="B4" s="134"/>
      <c r="C4" s="134"/>
      <c r="D4" s="134"/>
    </row>
    <row r="5" spans="1:4" ht="18.75" customHeight="1" x14ac:dyDescent="0.2">
      <c r="A5" s="87" t="s">
        <v>58</v>
      </c>
      <c r="B5" s="90"/>
      <c r="C5" s="102"/>
      <c r="D5" s="102">
        <v>5256463.5999999996</v>
      </c>
    </row>
    <row r="6" spans="1:4" ht="14.25" customHeight="1" x14ac:dyDescent="0.2">
      <c r="A6" s="48"/>
      <c r="B6" s="26"/>
      <c r="C6" s="93"/>
      <c r="D6" s="49"/>
    </row>
    <row r="7" spans="1:4" x14ac:dyDescent="0.2">
      <c r="A7" s="28" t="s">
        <v>512</v>
      </c>
      <c r="B7" s="94"/>
      <c r="C7" s="57"/>
      <c r="D7" s="50">
        <v>0</v>
      </c>
    </row>
    <row r="8" spans="1:4" x14ac:dyDescent="0.2">
      <c r="A8" s="112">
        <v>2.1</v>
      </c>
      <c r="B8" s="51" t="s">
        <v>325</v>
      </c>
      <c r="C8" s="121">
        <v>0</v>
      </c>
      <c r="D8" s="52"/>
    </row>
    <row r="9" spans="1:4" x14ac:dyDescent="0.2">
      <c r="A9" s="112">
        <v>2.2000000000000002</v>
      </c>
      <c r="B9" s="51" t="s">
        <v>322</v>
      </c>
      <c r="C9" s="34">
        <v>0</v>
      </c>
      <c r="D9" s="53"/>
    </row>
    <row r="10" spans="1:4" x14ac:dyDescent="0.2">
      <c r="A10" s="112">
        <v>2.2999999999999998</v>
      </c>
      <c r="B10" s="51" t="s">
        <v>192</v>
      </c>
      <c r="C10" s="34">
        <v>0</v>
      </c>
      <c r="D10" s="53"/>
    </row>
    <row r="11" spans="1:4" x14ac:dyDescent="0.2">
      <c r="A11" s="112">
        <v>2.4</v>
      </c>
      <c r="B11" s="51" t="s">
        <v>193</v>
      </c>
      <c r="C11" s="34">
        <v>0</v>
      </c>
      <c r="D11" s="53"/>
    </row>
    <row r="12" spans="1:4" x14ac:dyDescent="0.2">
      <c r="A12" s="112">
        <v>2.5</v>
      </c>
      <c r="B12" s="51" t="s">
        <v>194</v>
      </c>
      <c r="C12" s="34">
        <v>0</v>
      </c>
      <c r="D12" s="53"/>
    </row>
    <row r="13" spans="1:4" x14ac:dyDescent="0.2">
      <c r="A13" s="112">
        <v>2.6</v>
      </c>
      <c r="B13" s="51" t="s">
        <v>195</v>
      </c>
      <c r="C13" s="34">
        <v>0</v>
      </c>
      <c r="D13" s="53"/>
    </row>
    <row r="14" spans="1:4" x14ac:dyDescent="0.2">
      <c r="A14" s="112">
        <v>2.7</v>
      </c>
      <c r="B14" s="51" t="s">
        <v>196</v>
      </c>
      <c r="C14" s="34">
        <v>0</v>
      </c>
      <c r="D14" s="53"/>
    </row>
    <row r="15" spans="1:4" x14ac:dyDescent="0.2">
      <c r="A15" s="112">
        <v>2.8</v>
      </c>
      <c r="B15" s="51" t="s">
        <v>197</v>
      </c>
      <c r="C15" s="34">
        <v>0</v>
      </c>
      <c r="D15" s="53"/>
    </row>
    <row r="16" spans="1:4" x14ac:dyDescent="0.2">
      <c r="A16" s="112">
        <v>2.9</v>
      </c>
      <c r="B16" s="51" t="s">
        <v>199</v>
      </c>
      <c r="C16" s="34">
        <v>0</v>
      </c>
      <c r="D16" s="53"/>
    </row>
    <row r="17" spans="1:4" x14ac:dyDescent="0.2">
      <c r="A17" s="112" t="s">
        <v>513</v>
      </c>
      <c r="B17" s="51" t="s">
        <v>514</v>
      </c>
      <c r="C17" s="34">
        <v>0</v>
      </c>
      <c r="D17" s="53"/>
    </row>
    <row r="18" spans="1:4" x14ac:dyDescent="0.2">
      <c r="A18" s="112" t="s">
        <v>515</v>
      </c>
      <c r="B18" s="51" t="s">
        <v>201</v>
      </c>
      <c r="C18" s="34">
        <v>0</v>
      </c>
      <c r="D18" s="53"/>
    </row>
    <row r="19" spans="1:4" x14ac:dyDescent="0.2">
      <c r="A19" s="112" t="s">
        <v>516</v>
      </c>
      <c r="B19" s="51" t="s">
        <v>517</v>
      </c>
      <c r="C19" s="34">
        <v>0</v>
      </c>
      <c r="D19" s="53"/>
    </row>
    <row r="20" spans="1:4" x14ac:dyDescent="0.2">
      <c r="A20" s="112" t="s">
        <v>518</v>
      </c>
      <c r="B20" s="51" t="s">
        <v>519</v>
      </c>
      <c r="C20" s="34">
        <v>0</v>
      </c>
      <c r="D20" s="53"/>
    </row>
    <row r="21" spans="1:4" x14ac:dyDescent="0.2">
      <c r="A21" s="112" t="s">
        <v>520</v>
      </c>
      <c r="B21" s="51" t="s">
        <v>521</v>
      </c>
      <c r="C21" s="34">
        <v>0</v>
      </c>
      <c r="D21" s="53"/>
    </row>
    <row r="22" spans="1:4" x14ac:dyDescent="0.2">
      <c r="A22" s="112" t="s">
        <v>522</v>
      </c>
      <c r="B22" s="51" t="s">
        <v>523</v>
      </c>
      <c r="C22" s="34">
        <v>0</v>
      </c>
      <c r="D22" s="53"/>
    </row>
    <row r="23" spans="1:4" x14ac:dyDescent="0.2">
      <c r="A23" s="112" t="s">
        <v>524</v>
      </c>
      <c r="B23" s="51" t="s">
        <v>525</v>
      </c>
      <c r="C23" s="34">
        <v>0</v>
      </c>
      <c r="D23" s="53"/>
    </row>
    <row r="24" spans="1:4" x14ac:dyDescent="0.2">
      <c r="A24" s="112" t="s">
        <v>526</v>
      </c>
      <c r="B24" s="54" t="s">
        <v>527</v>
      </c>
      <c r="C24" s="34">
        <v>0</v>
      </c>
      <c r="D24" s="53"/>
    </row>
    <row r="25" spans="1:4" x14ac:dyDescent="0.2">
      <c r="A25" s="113" t="s">
        <v>528</v>
      </c>
      <c r="B25" s="55" t="s">
        <v>545</v>
      </c>
      <c r="C25" s="34">
        <v>0</v>
      </c>
      <c r="D25" s="111"/>
    </row>
    <row r="26" spans="1:4" x14ac:dyDescent="0.2">
      <c r="A26" s="113" t="s">
        <v>529</v>
      </c>
      <c r="B26" s="55" t="s">
        <v>546</v>
      </c>
      <c r="C26" s="57"/>
      <c r="D26" s="111"/>
    </row>
    <row r="27" spans="1:4" x14ac:dyDescent="0.2">
      <c r="A27" s="115" t="s">
        <v>530</v>
      </c>
      <c r="B27" s="116" t="s">
        <v>531</v>
      </c>
      <c r="C27" s="34">
        <v>0</v>
      </c>
      <c r="D27" s="53"/>
    </row>
    <row r="28" spans="1:4" x14ac:dyDescent="0.2">
      <c r="A28" s="112" t="s">
        <v>532</v>
      </c>
      <c r="B28" s="51" t="s">
        <v>533</v>
      </c>
      <c r="C28" s="120">
        <v>0</v>
      </c>
      <c r="D28" s="53"/>
    </row>
    <row r="29" spans="1:4" x14ac:dyDescent="0.2">
      <c r="A29" s="117"/>
      <c r="B29" s="118"/>
      <c r="C29" s="119"/>
      <c r="D29" s="111"/>
    </row>
    <row r="30" spans="1:4" x14ac:dyDescent="0.2">
      <c r="A30" s="114" t="s">
        <v>534</v>
      </c>
      <c r="B30" s="51"/>
      <c r="C30" s="121">
        <v>0</v>
      </c>
      <c r="D30" s="50">
        <v>0</v>
      </c>
    </row>
    <row r="31" spans="1:4" x14ac:dyDescent="0.2">
      <c r="A31" s="112" t="s">
        <v>535</v>
      </c>
      <c r="B31" s="51" t="s">
        <v>394</v>
      </c>
      <c r="C31" s="34">
        <v>0</v>
      </c>
      <c r="D31" s="53"/>
    </row>
    <row r="32" spans="1:4" x14ac:dyDescent="0.2">
      <c r="A32" s="112" t="s">
        <v>536</v>
      </c>
      <c r="B32" s="51" t="s">
        <v>52</v>
      </c>
      <c r="C32" s="34">
        <v>0</v>
      </c>
      <c r="D32" s="53"/>
    </row>
    <row r="33" spans="1:4" x14ac:dyDescent="0.2">
      <c r="A33" s="112" t="s">
        <v>537</v>
      </c>
      <c r="B33" s="51" t="s">
        <v>404</v>
      </c>
      <c r="C33" s="34">
        <v>0</v>
      </c>
      <c r="D33" s="53"/>
    </row>
    <row r="34" spans="1:4" x14ac:dyDescent="0.2">
      <c r="A34" s="112" t="s">
        <v>538</v>
      </c>
      <c r="B34" s="51" t="s">
        <v>539</v>
      </c>
      <c r="C34" s="34">
        <v>0</v>
      </c>
      <c r="D34" s="53"/>
    </row>
    <row r="35" spans="1:4" x14ac:dyDescent="0.2">
      <c r="A35" s="112" t="s">
        <v>540</v>
      </c>
      <c r="B35" s="51" t="s">
        <v>541</v>
      </c>
      <c r="C35" s="34">
        <v>0</v>
      </c>
      <c r="D35" s="53"/>
    </row>
    <row r="36" spans="1:4" x14ac:dyDescent="0.2">
      <c r="A36" s="112" t="s">
        <v>542</v>
      </c>
      <c r="B36" s="51" t="s">
        <v>412</v>
      </c>
      <c r="C36" s="34">
        <v>0</v>
      </c>
      <c r="D36" s="53"/>
    </row>
    <row r="37" spans="1:4" x14ac:dyDescent="0.2">
      <c r="A37" s="112" t="s">
        <v>543</v>
      </c>
      <c r="B37" s="54" t="s">
        <v>544</v>
      </c>
      <c r="C37" s="42">
        <v>0</v>
      </c>
      <c r="D37" s="53"/>
    </row>
    <row r="38" spans="1:4" x14ac:dyDescent="0.2">
      <c r="A38" s="48"/>
      <c r="B38" s="55"/>
      <c r="C38" s="91"/>
      <c r="D38" s="56"/>
    </row>
    <row r="39" spans="1:4" ht="21" customHeight="1" x14ac:dyDescent="0.2">
      <c r="A39" s="87" t="s">
        <v>57</v>
      </c>
      <c r="B39" s="90"/>
      <c r="C39" s="92"/>
      <c r="D39" s="102">
        <f>D5-D7+D30</f>
        <v>5256463.5999999996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ignoredErrors>
    <ignoredError sqref="A1 A3:D3 B2:D2" unlockedFormula="1"/>
    <ignoredError sqref="A17 A18:A28 A31:A3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3"/>
  <sheetViews>
    <sheetView tabSelected="1" topLeftCell="A28" workbookViewId="0">
      <selection activeCell="F44" sqref="F44"/>
    </sheetView>
  </sheetViews>
  <sheetFormatPr baseColWidth="10" defaultColWidth="9.140625" defaultRowHeight="11.25" x14ac:dyDescent="0.2"/>
  <cols>
    <col min="1" max="1" width="7.5703125" style="17" customWidth="1"/>
    <col min="2" max="2" width="56.7109375" style="17" customWidth="1"/>
    <col min="3" max="3" width="12.7109375" style="17" customWidth="1"/>
    <col min="4" max="4" width="12.28515625" style="17" customWidth="1"/>
    <col min="5" max="5" width="10.5703125" style="17" customWidth="1"/>
    <col min="6" max="6" width="11.28515625" style="17" customWidth="1"/>
    <col min="7" max="7" width="11.42578125" style="17" customWidth="1"/>
    <col min="8" max="8" width="5.42578125" style="17" bestFit="1" customWidth="1"/>
    <col min="9" max="9" width="11" style="17" bestFit="1" customWidth="1"/>
    <col min="10" max="10" width="10.42578125" style="17" customWidth="1"/>
    <col min="11" max="16384" width="9.140625" style="17"/>
  </cols>
  <sheetData>
    <row r="1" spans="1:10" ht="18.95" customHeight="1" x14ac:dyDescent="0.2">
      <c r="A1" s="77"/>
      <c r="B1" s="135" t="str">
        <f>'Notas a los Edos Financieros'!A1</f>
        <v>CONSEJO DE TURISMO DE CELAYA GUANAJUATO</v>
      </c>
      <c r="C1" s="135"/>
      <c r="D1" s="135"/>
      <c r="E1" s="135"/>
      <c r="F1" s="135"/>
      <c r="G1" s="78" t="s">
        <v>145</v>
      </c>
      <c r="H1" s="79">
        <f>EFE!D1</f>
        <v>2019</v>
      </c>
      <c r="I1" s="77"/>
      <c r="J1" s="77"/>
    </row>
    <row r="2" spans="1:10" ht="18.95" customHeight="1" x14ac:dyDescent="0.2">
      <c r="A2" s="77"/>
      <c r="B2" s="136" t="s">
        <v>465</v>
      </c>
      <c r="C2" s="136"/>
      <c r="D2" s="136"/>
      <c r="E2" s="136"/>
      <c r="F2" s="136"/>
      <c r="G2" s="78" t="s">
        <v>146</v>
      </c>
      <c r="H2" s="79" t="str">
        <f>EFE!D2</f>
        <v>Trimestral</v>
      </c>
      <c r="I2" s="77"/>
      <c r="J2" s="77"/>
    </row>
    <row r="3" spans="1:10" ht="18.95" customHeight="1" x14ac:dyDescent="0.2">
      <c r="A3" s="77"/>
      <c r="B3" s="136" t="str">
        <f>'Notas a los Edos Financieros'!A3</f>
        <v>Correspondiente del 01 enero al 30 de septiembre de 2019</v>
      </c>
      <c r="C3" s="136"/>
      <c r="D3" s="136"/>
      <c r="E3" s="136"/>
      <c r="F3" s="136"/>
      <c r="G3" s="78" t="s">
        <v>147</v>
      </c>
      <c r="H3" s="79">
        <f>EFE!D3</f>
        <v>1</v>
      </c>
      <c r="I3" s="77"/>
      <c r="J3" s="77"/>
    </row>
    <row r="4" spans="1:10" x14ac:dyDescent="0.2">
      <c r="A4" s="18" t="s">
        <v>148</v>
      </c>
      <c r="B4" s="19"/>
      <c r="C4" s="19"/>
      <c r="D4" s="19"/>
      <c r="E4" s="19"/>
      <c r="F4" s="19"/>
      <c r="G4" s="19"/>
      <c r="H4" s="19"/>
    </row>
    <row r="7" spans="1:10" ht="22.5" x14ac:dyDescent="0.2">
      <c r="A7" s="67" t="s">
        <v>106</v>
      </c>
      <c r="B7" s="67" t="s">
        <v>449</v>
      </c>
      <c r="C7" s="67" t="s">
        <v>135</v>
      </c>
      <c r="D7" s="67" t="s">
        <v>450</v>
      </c>
      <c r="E7" s="67" t="s">
        <v>451</v>
      </c>
      <c r="F7" s="67" t="s">
        <v>134</v>
      </c>
      <c r="G7" s="67" t="s">
        <v>97</v>
      </c>
      <c r="H7" s="67" t="s">
        <v>137</v>
      </c>
      <c r="I7" s="67" t="s">
        <v>138</v>
      </c>
      <c r="J7" s="67" t="s">
        <v>139</v>
      </c>
    </row>
    <row r="8" spans="1:10" s="60" customFormat="1" x14ac:dyDescent="0.2">
      <c r="A8" s="59">
        <v>7000</v>
      </c>
      <c r="B8" s="60" t="s">
        <v>98</v>
      </c>
    </row>
    <row r="9" spans="1:10" x14ac:dyDescent="0.2">
      <c r="A9" s="17">
        <v>7110</v>
      </c>
      <c r="B9" s="17" t="s">
        <v>97</v>
      </c>
      <c r="C9" s="21">
        <v>0</v>
      </c>
      <c r="D9" s="21">
        <v>0</v>
      </c>
      <c r="E9" s="21">
        <v>0</v>
      </c>
      <c r="F9" s="21">
        <v>0</v>
      </c>
    </row>
    <row r="10" spans="1:10" x14ac:dyDescent="0.2">
      <c r="A10" s="17">
        <v>7120</v>
      </c>
      <c r="B10" s="17" t="s">
        <v>96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">
      <c r="A11" s="17">
        <v>7130</v>
      </c>
      <c r="B11" s="17" t="s">
        <v>95</v>
      </c>
      <c r="C11" s="21">
        <v>0</v>
      </c>
      <c r="D11" s="21">
        <v>0</v>
      </c>
      <c r="E11" s="21">
        <v>0</v>
      </c>
      <c r="F11" s="21">
        <v>0</v>
      </c>
    </row>
    <row r="12" spans="1:10" x14ac:dyDescent="0.2">
      <c r="A12" s="17">
        <v>7140</v>
      </c>
      <c r="B12" s="17" t="s">
        <v>94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">
      <c r="A13" s="17">
        <v>7150</v>
      </c>
      <c r="B13" s="17" t="s">
        <v>93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">
      <c r="A14" s="17">
        <v>7160</v>
      </c>
      <c r="B14" s="17" t="s">
        <v>92</v>
      </c>
      <c r="C14" s="21">
        <v>0</v>
      </c>
      <c r="D14" s="21">
        <v>0</v>
      </c>
      <c r="E14" s="21">
        <v>0</v>
      </c>
      <c r="F14" s="21">
        <v>0</v>
      </c>
    </row>
    <row r="15" spans="1:10" ht="12" customHeight="1" x14ac:dyDescent="0.2">
      <c r="A15" s="17">
        <v>7210</v>
      </c>
      <c r="B15" s="95" t="s">
        <v>91</v>
      </c>
      <c r="C15" s="21">
        <v>0</v>
      </c>
      <c r="D15" s="21">
        <v>0</v>
      </c>
      <c r="E15" s="21">
        <v>0</v>
      </c>
      <c r="F15" s="21">
        <v>0</v>
      </c>
    </row>
    <row r="16" spans="1:10" ht="22.5" x14ac:dyDescent="0.2">
      <c r="A16" s="17">
        <v>7220</v>
      </c>
      <c r="B16" s="95" t="s">
        <v>90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">
      <c r="A17" s="17">
        <v>7230</v>
      </c>
      <c r="B17" s="17" t="s">
        <v>89</v>
      </c>
      <c r="C17" s="21">
        <v>0</v>
      </c>
      <c r="D17" s="21">
        <v>0</v>
      </c>
      <c r="E17" s="21">
        <v>0</v>
      </c>
      <c r="F17" s="21">
        <v>0</v>
      </c>
    </row>
    <row r="18" spans="1:6" ht="22.5" x14ac:dyDescent="0.2">
      <c r="A18" s="17">
        <v>7240</v>
      </c>
      <c r="B18" s="95" t="s">
        <v>88</v>
      </c>
      <c r="C18" s="21">
        <v>0</v>
      </c>
      <c r="D18" s="21">
        <v>0</v>
      </c>
      <c r="E18" s="21">
        <v>0</v>
      </c>
      <c r="F18" s="21">
        <v>0</v>
      </c>
    </row>
    <row r="19" spans="1:6" ht="22.5" x14ac:dyDescent="0.2">
      <c r="A19" s="17">
        <v>7250</v>
      </c>
      <c r="B19" s="95" t="s">
        <v>87</v>
      </c>
      <c r="C19" s="21">
        <v>0</v>
      </c>
      <c r="D19" s="21">
        <v>0</v>
      </c>
      <c r="E19" s="21">
        <v>0</v>
      </c>
      <c r="F19" s="21">
        <v>0</v>
      </c>
    </row>
    <row r="20" spans="1:6" ht="22.5" x14ac:dyDescent="0.2">
      <c r="A20" s="17">
        <v>7260</v>
      </c>
      <c r="B20" s="95" t="s">
        <v>86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">
      <c r="A21" s="17">
        <v>7310</v>
      </c>
      <c r="B21" s="17" t="s">
        <v>85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">
      <c r="A22" s="17">
        <v>7320</v>
      </c>
      <c r="B22" s="17" t="s">
        <v>84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">
      <c r="A23" s="17">
        <v>7330</v>
      </c>
      <c r="B23" s="17" t="s">
        <v>83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">
      <c r="A24" s="17">
        <v>7340</v>
      </c>
      <c r="B24" s="17" t="s">
        <v>82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">
      <c r="A25" s="17">
        <v>7350</v>
      </c>
      <c r="B25" s="17" t="s">
        <v>81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">
      <c r="A26" s="17">
        <v>7360</v>
      </c>
      <c r="B26" s="17" t="s">
        <v>80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">
      <c r="A27" s="17">
        <v>7410</v>
      </c>
      <c r="B27" s="17" t="s">
        <v>79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">
      <c r="A28" s="17">
        <v>7420</v>
      </c>
      <c r="B28" s="17" t="s">
        <v>78</v>
      </c>
      <c r="C28" s="21">
        <v>0</v>
      </c>
      <c r="D28" s="21">
        <v>0</v>
      </c>
      <c r="E28" s="21">
        <v>0</v>
      </c>
      <c r="F28" s="21">
        <v>0</v>
      </c>
    </row>
    <row r="29" spans="1:6" ht="22.5" x14ac:dyDescent="0.2">
      <c r="A29" s="17">
        <v>7510</v>
      </c>
      <c r="B29" s="95" t="s">
        <v>77</v>
      </c>
      <c r="C29" s="21">
        <v>0</v>
      </c>
      <c r="D29" s="21">
        <v>0</v>
      </c>
      <c r="E29" s="21">
        <v>0</v>
      </c>
      <c r="F29" s="21">
        <v>0</v>
      </c>
    </row>
    <row r="30" spans="1:6" ht="22.5" x14ac:dyDescent="0.2">
      <c r="A30" s="17">
        <v>7520</v>
      </c>
      <c r="B30" s="95" t="s">
        <v>76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">
      <c r="A31" s="17">
        <v>7610</v>
      </c>
      <c r="B31" s="17" t="s">
        <v>75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">
      <c r="A32" s="17">
        <v>7620</v>
      </c>
      <c r="B32" s="17" t="s">
        <v>74</v>
      </c>
      <c r="C32" s="21">
        <v>0</v>
      </c>
      <c r="D32" s="21">
        <v>0</v>
      </c>
      <c r="E32" s="21">
        <v>0</v>
      </c>
      <c r="F32" s="21">
        <v>0</v>
      </c>
    </row>
    <row r="33" spans="1:9" x14ac:dyDescent="0.2">
      <c r="A33" s="17">
        <v>7630</v>
      </c>
      <c r="B33" s="17" t="s">
        <v>73</v>
      </c>
      <c r="C33" s="21">
        <v>0</v>
      </c>
      <c r="D33" s="21">
        <v>0</v>
      </c>
      <c r="E33" s="21">
        <v>0</v>
      </c>
      <c r="F33" s="21">
        <v>0</v>
      </c>
    </row>
    <row r="34" spans="1:9" x14ac:dyDescent="0.2">
      <c r="A34" s="17">
        <v>7640</v>
      </c>
      <c r="B34" s="17" t="s">
        <v>72</v>
      </c>
      <c r="C34" s="21">
        <v>0</v>
      </c>
      <c r="D34" s="21">
        <v>0</v>
      </c>
      <c r="E34" s="21">
        <v>0</v>
      </c>
      <c r="F34" s="21">
        <v>0</v>
      </c>
    </row>
    <row r="35" spans="1:9" s="60" customFormat="1" x14ac:dyDescent="0.2">
      <c r="A35" s="59">
        <v>8000</v>
      </c>
      <c r="B35" s="60" t="s">
        <v>71</v>
      </c>
    </row>
    <row r="36" spans="1:9" x14ac:dyDescent="0.2">
      <c r="A36" s="17">
        <v>8110</v>
      </c>
      <c r="B36" s="17" t="s">
        <v>70</v>
      </c>
      <c r="C36" s="21">
        <v>9048290.0700000003</v>
      </c>
      <c r="D36" s="21">
        <v>0</v>
      </c>
      <c r="E36" s="21">
        <v>0</v>
      </c>
      <c r="F36" s="21">
        <f>C36+D36-E36</f>
        <v>9048290.0700000003</v>
      </c>
    </row>
    <row r="37" spans="1:9" x14ac:dyDescent="0.2">
      <c r="A37" s="17">
        <v>8120</v>
      </c>
      <c r="B37" s="17" t="s">
        <v>69</v>
      </c>
      <c r="C37" s="21">
        <f>9210490.15+151760</f>
        <v>9362250.1500000004</v>
      </c>
      <c r="D37" s="21">
        <v>0</v>
      </c>
      <c r="E37" s="21">
        <f>C37-F37</f>
        <v>6415110.8300000001</v>
      </c>
      <c r="F37" s="21">
        <v>2947139.32</v>
      </c>
      <c r="G37" s="21"/>
      <c r="I37" s="21"/>
    </row>
    <row r="38" spans="1:9" x14ac:dyDescent="0.2">
      <c r="A38" s="17">
        <v>8130</v>
      </c>
      <c r="B38" s="17" t="s">
        <v>68</v>
      </c>
      <c r="C38" s="21">
        <v>9048290.0700000003</v>
      </c>
      <c r="D38" s="21">
        <f>1071654.77+124590.15+151760</f>
        <v>1348004.92</v>
      </c>
      <c r="E38" s="21">
        <v>1034044.84</v>
      </c>
      <c r="F38" s="21">
        <f t="shared" ref="F38:F47" si="0">C38+D38-E38</f>
        <v>9362250.1500000004</v>
      </c>
      <c r="G38" s="21"/>
    </row>
    <row r="39" spans="1:9" x14ac:dyDescent="0.2">
      <c r="A39" s="17">
        <v>8140</v>
      </c>
      <c r="B39" s="17" t="s">
        <v>67</v>
      </c>
      <c r="C39" s="21">
        <v>0</v>
      </c>
      <c r="D39" s="21">
        <v>2908</v>
      </c>
      <c r="E39" s="21">
        <v>0</v>
      </c>
      <c r="F39" s="21">
        <f t="shared" si="0"/>
        <v>2908</v>
      </c>
      <c r="G39" s="21"/>
    </row>
    <row r="40" spans="1:9" x14ac:dyDescent="0.2">
      <c r="A40" s="17">
        <v>8150</v>
      </c>
      <c r="B40" s="17" t="s">
        <v>66</v>
      </c>
      <c r="C40" s="21">
        <v>0</v>
      </c>
      <c r="D40" s="21">
        <v>6412202.8300000001</v>
      </c>
      <c r="E40" s="21">
        <v>0</v>
      </c>
      <c r="F40" s="21">
        <f t="shared" si="0"/>
        <v>6412202.8300000001</v>
      </c>
      <c r="G40" s="21"/>
    </row>
    <row r="41" spans="1:9" x14ac:dyDescent="0.2">
      <c r="A41" s="17">
        <v>8210</v>
      </c>
      <c r="B41" s="17" t="s">
        <v>65</v>
      </c>
      <c r="C41" s="21">
        <v>9048290.0700000003</v>
      </c>
      <c r="D41" s="21">
        <v>0</v>
      </c>
      <c r="E41" s="21">
        <v>0</v>
      </c>
      <c r="F41" s="21">
        <f t="shared" si="0"/>
        <v>9048290.0700000003</v>
      </c>
      <c r="G41" s="21"/>
    </row>
    <row r="42" spans="1:9" x14ac:dyDescent="0.2">
      <c r="A42" s="17">
        <v>8220</v>
      </c>
      <c r="B42" s="17" t="s">
        <v>64</v>
      </c>
      <c r="C42" s="21">
        <v>9362250.1500000004</v>
      </c>
      <c r="D42" s="21">
        <v>0</v>
      </c>
      <c r="E42" s="21">
        <f>C42-F42</f>
        <v>6109510.2100000009</v>
      </c>
      <c r="F42" s="21">
        <v>3252739.94</v>
      </c>
      <c r="G42" s="21"/>
      <c r="I42" s="21"/>
    </row>
    <row r="43" spans="1:9" x14ac:dyDescent="0.2">
      <c r="A43" s="17">
        <v>8230</v>
      </c>
      <c r="B43" s="17" t="s">
        <v>63</v>
      </c>
      <c r="C43" s="21">
        <v>9048290.0700000003</v>
      </c>
      <c r="D43" s="21">
        <f>1071654.77+124590.15+151760</f>
        <v>1348004.92</v>
      </c>
      <c r="E43" s="21">
        <v>1034044.84</v>
      </c>
      <c r="F43" s="21">
        <f t="shared" si="0"/>
        <v>9362250.1500000004</v>
      </c>
      <c r="G43" s="21"/>
    </row>
    <row r="44" spans="1:9" x14ac:dyDescent="0.2">
      <c r="A44" s="17">
        <v>8240</v>
      </c>
      <c r="B44" s="17" t="s">
        <v>62</v>
      </c>
      <c r="C44" s="21">
        <v>0</v>
      </c>
      <c r="D44" s="21">
        <v>817763.79</v>
      </c>
      <c r="E44" s="21">
        <v>0</v>
      </c>
      <c r="F44" s="21">
        <v>817763.79</v>
      </c>
      <c r="G44" s="21"/>
    </row>
    <row r="45" spans="1:9" x14ac:dyDescent="0.2">
      <c r="A45" s="17">
        <v>8250</v>
      </c>
      <c r="B45" s="17" t="s">
        <v>61</v>
      </c>
      <c r="C45" s="21">
        <v>0</v>
      </c>
      <c r="D45" s="21">
        <v>64717.18</v>
      </c>
      <c r="E45" s="21">
        <v>0</v>
      </c>
      <c r="F45" s="21">
        <f t="shared" si="0"/>
        <v>64717.18</v>
      </c>
      <c r="G45" s="21"/>
    </row>
    <row r="46" spans="1:9" x14ac:dyDescent="0.2">
      <c r="A46" s="17">
        <v>8260</v>
      </c>
      <c r="B46" s="17" t="s">
        <v>60</v>
      </c>
      <c r="C46" s="21">
        <v>0</v>
      </c>
      <c r="D46" s="21">
        <v>6074227.3899999997</v>
      </c>
      <c r="E46" s="21">
        <v>0</v>
      </c>
      <c r="F46" s="21">
        <f t="shared" si="0"/>
        <v>6074227.3899999997</v>
      </c>
      <c r="G46" s="21"/>
    </row>
    <row r="47" spans="1:9" x14ac:dyDescent="0.2">
      <c r="A47" s="17">
        <v>8270</v>
      </c>
      <c r="B47" s="17" t="s">
        <v>59</v>
      </c>
      <c r="C47" s="21">
        <v>0</v>
      </c>
      <c r="D47" s="21">
        <v>5191746.42</v>
      </c>
      <c r="E47" s="21">
        <v>0</v>
      </c>
      <c r="F47" s="21">
        <f t="shared" si="0"/>
        <v>5191746.42</v>
      </c>
      <c r="G47" s="21"/>
    </row>
    <row r="48" spans="1:9" x14ac:dyDescent="0.2">
      <c r="G48" s="21"/>
    </row>
    <row r="50" spans="4:4" x14ac:dyDescent="0.2">
      <c r="D50" s="21"/>
    </row>
    <row r="53" spans="4:4" x14ac:dyDescent="0.2">
      <c r="D53" s="2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B2:F2"/>
    <mergeCell ref="B3:F3"/>
  </mergeCells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2019-10-10T19:28:41Z</cp:lastPrinted>
  <dcterms:created xsi:type="dcterms:W3CDTF">2012-12-11T20:36:24Z</dcterms:created>
  <dcterms:modified xsi:type="dcterms:W3CDTF">2019-10-16T20:02:12Z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