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stefaia\Desktop\IMUVI TV ANUAL\"/>
    </mc:Choice>
  </mc:AlternateContent>
  <bookViews>
    <workbookView xWindow="0" yWindow="0" windowWidth="24000" windowHeight="9105" firstSheet="3" activeTab="3"/>
  </bookViews>
  <sheets>
    <sheet name="Caratula" sheetId="1" state="hidden" r:id="rId1"/>
    <sheet name="27" sheetId="2" state="hidden" r:id="rId2"/>
    <sheet name="28" sheetId="3" state="hidden" r:id="rId3"/>
    <sheet name="COG" sheetId="6" r:id="rId4"/>
    <sheet name="CA" sheetId="15" r:id="rId5"/>
    <sheet name="CFG" sheetId="17" r:id="rId6"/>
    <sheet name="CTG" sheetId="5" r:id="rId7"/>
    <sheet name="PROGRAMAS Y PROYECTOS" sheetId="7" r:id="rId8"/>
    <sheet name="PRIORIDADES DEL GASTO" sheetId="18" r:id="rId9"/>
    <sheet name="9" sheetId="9" state="hidden" r:id="rId10"/>
    <sheet name="ANALITICO DE PLAZAS" sheetId="10" r:id="rId11"/>
    <sheet name="16" sheetId="11" state="hidden" r:id="rId12"/>
    <sheet name="tabla" sheetId="14" state="hidden" r:id="rId13"/>
  </sheets>
  <externalReferences>
    <externalReference r:id="rId14"/>
    <externalReference r:id="rId15"/>
  </externalReferences>
  <definedNames>
    <definedName name="_xlnm._FilterDatabase" localSheetId="1" hidden="1">'27'!$A$3:$D$16</definedName>
    <definedName name="_xlnm._FilterDatabase" localSheetId="2" hidden="1">'28'!$A$5:$F$163</definedName>
    <definedName name="_xlnm._FilterDatabase" localSheetId="4" hidden="1">CA!$A$6:$C$143</definedName>
    <definedName name="_xlnm._FilterDatabase" localSheetId="5" hidden="1">CFG!$A$5:$C$142</definedName>
    <definedName name="_xlnm._FilterDatabase" localSheetId="3" hidden="1">COG!$A$3:$C$416</definedName>
    <definedName name="_xlnm._FilterDatabase" localSheetId="7" hidden="1">'PROGRAMAS Y PROYECTOS'!$A$3:$C$44</definedName>
    <definedName name="_xlnm.Print_Area" localSheetId="11">'16'!$A$1:$M$34</definedName>
    <definedName name="_xlnm.Print_Area" localSheetId="2">'28'!$A$1:$F$162</definedName>
    <definedName name="_xlnm.Print_Area" localSheetId="3">COG!$A$1:$C$416</definedName>
    <definedName name="cog">COG!#REF!</definedName>
    <definedName name="_xlnm.Print_Titles" localSheetId="2">'28'!$1:$3</definedName>
    <definedName name="_xlnm.Print_Titles" localSheetId="3">COG!$1:$3</definedName>
  </definedNames>
  <calcPr calcId="152511"/>
  <pivotCaches>
    <pivotCache cacheId="0" r:id="rId1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1" l="1"/>
  <c r="L19" i="11"/>
  <c r="L18" i="11"/>
  <c r="L16" i="11"/>
  <c r="L15" i="11"/>
  <c r="L14" i="11"/>
  <c r="L13" i="11"/>
  <c r="L12" i="11"/>
  <c r="L10" i="11"/>
  <c r="L9" i="11"/>
  <c r="L8" i="11"/>
  <c r="L7" i="11"/>
  <c r="L5" i="11"/>
  <c r="L4" i="11"/>
  <c r="C6" i="3" l="1"/>
  <c r="C64" i="3"/>
  <c r="C89" i="3"/>
  <c r="M27" i="11"/>
  <c r="L27" i="11"/>
  <c r="K27" i="11"/>
  <c r="J27" i="11"/>
  <c r="I27" i="11"/>
  <c r="H27" i="11"/>
  <c r="H30" i="11"/>
  <c r="G27" i="11"/>
  <c r="F27" i="11"/>
  <c r="E27" i="11"/>
  <c r="M26" i="11"/>
  <c r="L26" i="11"/>
  <c r="K26" i="11"/>
  <c r="J26" i="11"/>
  <c r="I26" i="11"/>
  <c r="H26" i="11"/>
  <c r="G26" i="11"/>
  <c r="F26" i="11"/>
  <c r="E26" i="11"/>
  <c r="M30" i="11"/>
  <c r="L30" i="11"/>
  <c r="K30" i="11"/>
  <c r="J30" i="11"/>
  <c r="I30" i="11"/>
  <c r="G30" i="11"/>
  <c r="F30" i="11"/>
  <c r="E30" i="11"/>
  <c r="M29" i="11"/>
  <c r="L29" i="11"/>
  <c r="K29" i="11"/>
  <c r="J29" i="11"/>
  <c r="I29" i="11"/>
  <c r="H29" i="11"/>
  <c r="G29" i="11"/>
  <c r="F29" i="11"/>
  <c r="E29" i="11"/>
  <c r="N23" i="11"/>
  <c r="M20" i="11"/>
  <c r="K20" i="11"/>
  <c r="J20" i="11"/>
  <c r="I20" i="11"/>
  <c r="H20" i="11"/>
  <c r="G20" i="11"/>
  <c r="F20" i="11"/>
  <c r="E20" i="11"/>
  <c r="M19" i="11"/>
  <c r="K19" i="11"/>
  <c r="J19" i="11"/>
  <c r="I19" i="11"/>
  <c r="H19" i="11"/>
  <c r="G19" i="11"/>
  <c r="F19" i="11"/>
  <c r="E19" i="11"/>
  <c r="M18" i="11"/>
  <c r="K18" i="11"/>
  <c r="J18" i="11"/>
  <c r="I18" i="11"/>
  <c r="H18" i="11"/>
  <c r="G18" i="11"/>
  <c r="F18" i="11"/>
  <c r="E18" i="11"/>
  <c r="G16" i="11"/>
  <c r="H16" i="11"/>
  <c r="M16" i="11"/>
  <c r="K16" i="11"/>
  <c r="J16" i="11"/>
  <c r="I16" i="11"/>
  <c r="F16" i="11"/>
  <c r="E16" i="11"/>
  <c r="M15" i="11"/>
  <c r="K15" i="11"/>
  <c r="J15" i="11"/>
  <c r="I15" i="11"/>
  <c r="H15" i="11"/>
  <c r="G15" i="11"/>
  <c r="F15" i="11"/>
  <c r="E15" i="11"/>
  <c r="M14" i="11"/>
  <c r="M28" i="11" s="1"/>
  <c r="L28" i="11"/>
  <c r="K14" i="11"/>
  <c r="K28" i="11" s="1"/>
  <c r="J14" i="11"/>
  <c r="J28" i="11" s="1"/>
  <c r="I14" i="11"/>
  <c r="I28" i="11" s="1"/>
  <c r="H14" i="11"/>
  <c r="H28" i="11" s="1"/>
  <c r="G14" i="11"/>
  <c r="G28" i="11" s="1"/>
  <c r="F14" i="11"/>
  <c r="F28" i="11" s="1"/>
  <c r="E14" i="11"/>
  <c r="E28" i="11" s="1"/>
  <c r="M13" i="11"/>
  <c r="K13" i="11"/>
  <c r="J13" i="11"/>
  <c r="I13" i="11"/>
  <c r="H13" i="11"/>
  <c r="G13" i="11"/>
  <c r="F13" i="11"/>
  <c r="E13" i="11"/>
  <c r="E11" i="11" s="1"/>
  <c r="M12" i="11"/>
  <c r="K12" i="11"/>
  <c r="J12" i="11"/>
  <c r="I12" i="11"/>
  <c r="H12" i="11"/>
  <c r="G12" i="11"/>
  <c r="F12" i="11"/>
  <c r="E12" i="11"/>
  <c r="M10" i="11"/>
  <c r="K10" i="11"/>
  <c r="J10" i="11"/>
  <c r="I10" i="11"/>
  <c r="H10" i="11"/>
  <c r="G10" i="11"/>
  <c r="F10" i="11"/>
  <c r="E10" i="11"/>
  <c r="M9" i="11"/>
  <c r="K9" i="11"/>
  <c r="J9" i="11"/>
  <c r="I9" i="11"/>
  <c r="H9" i="11"/>
  <c r="G9" i="11"/>
  <c r="F9" i="11"/>
  <c r="E9" i="11"/>
  <c r="M8" i="11"/>
  <c r="M31" i="11" s="1"/>
  <c r="L31" i="11"/>
  <c r="K8" i="11"/>
  <c r="K31" i="11" s="1"/>
  <c r="J8" i="11"/>
  <c r="J31" i="11" s="1"/>
  <c r="I8" i="11"/>
  <c r="I31" i="11" s="1"/>
  <c r="H8" i="11"/>
  <c r="H31" i="11" s="1"/>
  <c r="G8" i="11"/>
  <c r="G31" i="11" s="1"/>
  <c r="F8" i="11"/>
  <c r="F31" i="11" s="1"/>
  <c r="E8" i="11"/>
  <c r="E31" i="11" s="1"/>
  <c r="M7" i="11"/>
  <c r="L25" i="11"/>
  <c r="K7" i="11"/>
  <c r="K25" i="11" s="1"/>
  <c r="J7" i="11"/>
  <c r="I7" i="11"/>
  <c r="I25" i="11" s="1"/>
  <c r="H7" i="11"/>
  <c r="G7" i="11"/>
  <c r="F7" i="11"/>
  <c r="F25" i="11" s="1"/>
  <c r="E7" i="11"/>
  <c r="E25" i="11" s="1"/>
  <c r="M5" i="11"/>
  <c r="K5" i="11"/>
  <c r="J5" i="11"/>
  <c r="I5" i="11"/>
  <c r="H5" i="11"/>
  <c r="G5" i="11"/>
  <c r="F5" i="11"/>
  <c r="E5" i="11"/>
  <c r="M4" i="11"/>
  <c r="K4" i="11"/>
  <c r="J4" i="11"/>
  <c r="I4" i="11"/>
  <c r="H4" i="11"/>
  <c r="G4" i="11"/>
  <c r="F4" i="11"/>
  <c r="F24" i="11" s="1"/>
  <c r="E4" i="11"/>
  <c r="E24" i="11" s="1"/>
  <c r="N28" i="11" l="1"/>
  <c r="E32" i="11"/>
  <c r="N31" i="11"/>
  <c r="F32" i="11"/>
  <c r="N29" i="11"/>
  <c r="N30" i="11"/>
  <c r="N26" i="11"/>
  <c r="N27" i="11"/>
  <c r="C9" i="1"/>
  <c r="C8" i="1"/>
  <c r="C7" i="1"/>
  <c r="C6" i="1"/>
  <c r="C137" i="3"/>
  <c r="C4" i="2"/>
  <c r="C18" i="2"/>
  <c r="C20" i="2"/>
  <c r="C17" i="2"/>
  <c r="C11" i="1"/>
  <c r="D9" i="1" s="1"/>
  <c r="D6" i="1"/>
  <c r="M25" i="11" l="1"/>
  <c r="J25" i="11"/>
  <c r="H25" i="11"/>
  <c r="G25" i="11"/>
  <c r="M24" i="11"/>
  <c r="L24" i="11"/>
  <c r="L32" i="11" s="1"/>
  <c r="K24" i="11"/>
  <c r="K32" i="11" s="1"/>
  <c r="J24" i="11"/>
  <c r="I24" i="11"/>
  <c r="I32" i="11" s="1"/>
  <c r="H24" i="11"/>
  <c r="G24" i="11"/>
  <c r="J32" i="11" l="1"/>
  <c r="M32" i="11"/>
  <c r="H32" i="11"/>
  <c r="G32" i="11"/>
  <c r="N25" i="11"/>
  <c r="L11" i="11"/>
  <c r="N24" i="11"/>
  <c r="F11" i="11"/>
  <c r="M11" i="11"/>
  <c r="G11" i="11"/>
  <c r="H11" i="11"/>
  <c r="I11" i="11"/>
  <c r="J11" i="11"/>
  <c r="K11" i="11"/>
  <c r="M17" i="11"/>
  <c r="L17" i="11"/>
  <c r="K17" i="11"/>
  <c r="J17" i="11"/>
  <c r="I17" i="11"/>
  <c r="H17" i="11"/>
  <c r="G17" i="11"/>
  <c r="F17" i="11"/>
  <c r="E17" i="11" l="1"/>
  <c r="C15" i="2" l="1"/>
  <c r="C14" i="2" s="1"/>
  <c r="D15" i="9" l="1"/>
  <c r="C5" i="3"/>
  <c r="C9" i="2"/>
  <c r="C8" i="2" s="1"/>
  <c r="C6" i="2"/>
  <c r="C5" i="2" s="1"/>
  <c r="D8" i="1" l="1"/>
  <c r="C4" i="3"/>
  <c r="D7" i="1"/>
  <c r="D11" i="1" s="1"/>
  <c r="C21" i="1" l="1"/>
  <c r="D14" i="1" s="1"/>
  <c r="D17" i="1" l="1"/>
  <c r="D19" i="1"/>
  <c r="D13" i="1"/>
  <c r="D18" i="1"/>
  <c r="D15" i="1"/>
  <c r="D16" i="1"/>
</calcChain>
</file>

<file path=xl/comments1.xml><?xml version="1.0" encoding="utf-8"?>
<comments xmlns="http://schemas.openxmlformats.org/spreadsheetml/2006/main">
  <authors>
    <author>Elena Rodriguez</author>
  </authors>
  <commentList>
    <comment ref="C16" authorId="0" shapeId="0">
      <text>
        <r>
          <rPr>
            <b/>
            <sz val="8"/>
            <color indexed="81"/>
            <rFont val="Tahoma"/>
            <family val="2"/>
          </rPr>
          <t>ANTEPROYECTO SEP: 
3,574,979.06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Elena Rodriguez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ISN ANUAL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MENSUAL</t>
        </r>
      </text>
    </comment>
    <comment ref="E10" authorId="1" shapeId="0">
      <text>
        <r>
          <rPr>
            <b/>
            <sz val="9"/>
            <color indexed="81"/>
            <rFont val="Tahoma"/>
            <family val="2"/>
          </rPr>
          <t>Elena Rodriguez:</t>
        </r>
        <r>
          <rPr>
            <sz val="9"/>
            <color indexed="81"/>
            <rFont val="Tahoma"/>
            <family val="2"/>
          </rPr>
          <t xml:space="preserve">
Solo sueldo.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EVENTUAL</t>
        </r>
      </text>
    </comment>
  </commentList>
</comments>
</file>

<file path=xl/sharedStrings.xml><?xml version="1.0" encoding="utf-8"?>
<sst xmlns="http://schemas.openxmlformats.org/spreadsheetml/2006/main" count="1939" uniqueCount="1243">
  <si>
    <t>INSTITUTO MUNICIPAL DE VIVIENDA DEL MUNICIPIO DE CELAYA, GUANAJUATO.</t>
  </si>
  <si>
    <t xml:space="preserve">CARATULA INGRESO- EGRESO </t>
  </si>
  <si>
    <t>Rubro/ Capitulo</t>
  </si>
  <si>
    <t>DENOMINACIÓN</t>
  </si>
  <si>
    <t>%</t>
  </si>
  <si>
    <t>I N G R E S O S</t>
  </si>
  <si>
    <t>PRODUCTOS</t>
  </si>
  <si>
    <t>INGRESOS POR LA VENTA DE BIENES Y SERVICIOS</t>
  </si>
  <si>
    <t>TRANSFERENCIAS, ASIGNACIONES, SUBSIDIOS Y OTROS INGRESOS</t>
  </si>
  <si>
    <t>TOTAL DE INGRESOS</t>
  </si>
  <si>
    <t>E G R E S O S</t>
  </si>
  <si>
    <t>SERVICIOS PERSONALES</t>
  </si>
  <si>
    <t>MATERIALES  Y SUMINISTROS</t>
  </si>
  <si>
    <t>SERVICIOS GENERALES</t>
  </si>
  <si>
    <t>TRANSFERENCIAS, SUBSIDIOS Y OTRAS AYUDAS</t>
  </si>
  <si>
    <t>BIENES MUEBLES, INMUEBLES E INTANGIBLES</t>
  </si>
  <si>
    <t>INVERSIÓN PÚBLICA</t>
  </si>
  <si>
    <t>INVERSIONES FINANCIERAS Y OTRAS PROVISIONES</t>
  </si>
  <si>
    <t>TOTAL DE EGRESOS</t>
  </si>
  <si>
    <t>31120-8601</t>
  </si>
  <si>
    <t>E0001</t>
  </si>
  <si>
    <t>E0002</t>
  </si>
  <si>
    <t>E0003</t>
  </si>
  <si>
    <t>S0004</t>
  </si>
  <si>
    <t>CRI</t>
  </si>
  <si>
    <t>APROBADO</t>
  </si>
  <si>
    <t>F.F.</t>
  </si>
  <si>
    <t>Total de Ingresos</t>
  </si>
  <si>
    <t>50</t>
  </si>
  <si>
    <t>PRODUCTOS DE TIPO CORRIENTE</t>
  </si>
  <si>
    <t>70</t>
  </si>
  <si>
    <t>INGRESOS POR LA VENTA DE BIENES, PRESTACIÓN SERVICIOS Y OTROS INGRESOS</t>
  </si>
  <si>
    <t>INGRESOS POR LA VENTA DE BIENES, PRESTACIÓN SERVICIOS</t>
  </si>
  <si>
    <t>Ingreso por Venta de Terrenos</t>
  </si>
  <si>
    <t>TRANSFERENCIAS, ASIGNACIONES, SUBSIDIOS</t>
  </si>
  <si>
    <t>TRANSFERENCIAS Y ASIGNACIONES</t>
  </si>
  <si>
    <t>Transferencias Municipales Cap. 1000</t>
  </si>
  <si>
    <t>C.A/C.P/COG</t>
  </si>
  <si>
    <t>FF</t>
  </si>
  <si>
    <t>C.F/C.T.G</t>
  </si>
  <si>
    <t>C.E</t>
  </si>
  <si>
    <t>TOTAL</t>
  </si>
  <si>
    <t>INSTITUTO MUNICIPAL DE VIVIENDA</t>
  </si>
  <si>
    <t>SERVICIOS ADMINISTRATIVOS</t>
  </si>
  <si>
    <t>2.2.5</t>
  </si>
  <si>
    <t>Materiales y útiles de impresión y reproducción</t>
  </si>
  <si>
    <t>Material impreso e información digital</t>
  </si>
  <si>
    <t>Material de limpieza</t>
  </si>
  <si>
    <t>Utensilios para el servicio de alimentación</t>
  </si>
  <si>
    <t>Vestuario y uniformes</t>
  </si>
  <si>
    <t>Servicios de diseño, arquitectura, ingeniería y actividades relacionadas</t>
  </si>
  <si>
    <t>Servicios profesionales, científicos y técnicos integrales</t>
  </si>
  <si>
    <t>Servicios financieros y bancarios</t>
  </si>
  <si>
    <t>Seguro de bienes patrimoniales</t>
  </si>
  <si>
    <t>Servicios de jardinería y fumigación</t>
  </si>
  <si>
    <t>Otros servicios de traslado y hospedaje</t>
  </si>
  <si>
    <t>Gastos de orden social y cultural</t>
  </si>
  <si>
    <t>ENLACE SOCIAL</t>
  </si>
  <si>
    <t>SERVICIOS Y URBANIZACIÓN</t>
  </si>
  <si>
    <t>Material eléctrico y electrónico</t>
  </si>
  <si>
    <t>Herramientas menores</t>
  </si>
  <si>
    <t>Edificación habitacional</t>
  </si>
  <si>
    <t>División de terrenos y construcción de obras de urbanización</t>
  </si>
  <si>
    <t>APOYOS A LA SOCIEDAD</t>
  </si>
  <si>
    <t>Concesión de préstamos al sector privado con fines de gestión de liquidez</t>
  </si>
  <si>
    <t>INSTITUTO MUNICIPAL DE VIVIENDA
DEL MUNICIPIO DE CELAYA, GUANAJUATO.</t>
  </si>
  <si>
    <t> </t>
  </si>
  <si>
    <t>Categoría</t>
  </si>
  <si>
    <t>Presupuesto aprobado</t>
  </si>
  <si>
    <t>Total presupuesto de egresos</t>
  </si>
  <si>
    <t xml:space="preserve">El presupuesto de egresos con base en la Clasificación por Tipo de Gasto se distribuye de la siguiente manera: </t>
  </si>
  <si>
    <t>Clasificación por Tipo de Gasto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</si>
  <si>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</si>
  <si>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</si>
  <si>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</si>
  <si>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</si>
  <si>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</si>
  <si>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Capítulo-Concepto-Partida genérica</t>
  </si>
  <si>
    <t>REMUNERACIONES AL PERSONAL DE CARÁCTER PERMANENTE</t>
  </si>
  <si>
    <t>Dietas</t>
  </si>
  <si>
    <t>Haberes</t>
  </si>
  <si>
    <t>Sueldos base al personal permanente</t>
  </si>
  <si>
    <t>Remuneraciones por adscripción laboral en el extranjero</t>
  </si>
  <si>
    <t>REMUNERACIONES AL PERSONAL DE CARÁCTER TRANSITORIO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</si>
  <si>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</si>
  <si>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</si>
  <si>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</si>
  <si>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</si>
  <si>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REMUNERACIONES ADICIONALES Y ESPECIALES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</si>
  <si>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</si>
  <si>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</si>
  <si>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</si>
  <si>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</si>
  <si>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</si>
  <si>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</si>
  <si>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</si>
  <si>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</si>
  <si>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SEGURIDAD SOCIAL</t>
  </si>
  <si>
    <t>Aportaciones de seguridad social</t>
  </si>
  <si>
    <t>Aportaciones a fondos de vivienda</t>
  </si>
  <si>
    <t>Aportaciones al sistema para el retiro</t>
  </si>
  <si>
    <t>Aportaciones para seguros</t>
  </si>
  <si>
    <t>OTRAS PRESTACIONES SOCIALES Y ECONÓMICAS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</si>
  <si>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</si>
  <si>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</si>
  <si>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</si>
  <si>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</si>
  <si>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</si>
  <si>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</si>
  <si>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</t>
  </si>
  <si>
    <t>Previsiones de carácter laboral, económica y de seguridad social</t>
  </si>
  <si>
    <t>PAGO DE ESTÍMULOS A SERVIDORES PÚBLICOS</t>
  </si>
  <si>
    <t>Estímulos</t>
  </si>
  <si>
    <t>Recompensas</t>
  </si>
  <si>
    <t>MATERIALES Y SUMINISTROS</t>
  </si>
  <si>
    <t>MATERIALES DE ADMINISTRACIÓN, EMISIÓN DE DOCUMENTOS Y ARTÍCULOS OFICIALES</t>
  </si>
  <si>
    <t>Materiales, útiles y equipos menores de oficina</t>
  </si>
  <si>
    <t>Material estadístico y geográfico</t>
  </si>
  <si>
    <t>Materiales, útiles y equipos menores de tecnologías de la información y comunicaciones</t>
  </si>
  <si>
    <t>Materiales y útiles de enseñanza</t>
  </si>
  <si>
    <t>Materiales para el registro e identificación de bienes y personas</t>
  </si>
  <si>
    <t>ALIMENTOS Y UTENSILIOS</t>
  </si>
  <si>
    <t>Productos alimenticios para personas</t>
  </si>
  <si>
    <t>Productos alimenticios para animales</t>
  </si>
  <si>
    <t>MATERIAS PRIMAS Y MATERIALES DE PRODUCCIÓN Y COMERCIALIZACIÓN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</si>
  <si>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</si>
  <si>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</si>
  <si>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</si>
  <si>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</si>
  <si>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</si>
  <si>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</si>
  <si>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</si>
  <si>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</si>
  <si>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</si>
  <si>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MATERIALES Y ARTÍCULOS DE CONSTRUCCIÓN Y DE REPARACIÓN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</si>
  <si>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</si>
  <si>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</si>
  <si>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</si>
  <si>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</si>
  <si>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</si>
  <si>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Artículos metálicos para la construcción</t>
  </si>
  <si>
    <t>Materiales complementarios</t>
  </si>
  <si>
    <t>Otros materiales y artículos de construcción y reparación</t>
  </si>
  <si>
    <t>PRODUCTOS QUÍMICOS, FARMACÉUTICOS Y DE LABORATORIO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</si>
  <si>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</si>
  <si>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</si>
  <si>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</si>
  <si>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</si>
  <si>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</si>
  <si>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</si>
  <si>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</si>
  <si>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</si>
  <si>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Combustibles, lubricantes y aditivos</t>
  </si>
  <si>
    <t>Carbón y sus derivados</t>
  </si>
  <si>
    <t>VESTUARIO, BLANCOS, PRENDAS DE PROTECCIÓN Y ARTÍCULOS DEPORTIVOS</t>
  </si>
  <si>
    <t>Prendas de seguridad y protección personal</t>
  </si>
  <si>
    <t>Artículos deportivos</t>
  </si>
  <si>
    <t>Productos textiles</t>
  </si>
  <si>
    <t>Blancos y otros productos textiles, excepto prendas de vestir</t>
  </si>
  <si>
    <t>MATERIALES Y SUMINISTROS PARA SEGURIDAD</t>
  </si>
  <si>
    <t>Sustancias y materiales explosivos</t>
  </si>
  <si>
    <t>Materiales de seguridad pública</t>
  </si>
  <si>
    <t>Prendas de protección para seguridad pública y nacional</t>
  </si>
  <si>
    <t>HERRAMIENTAS, REFACCIONES Y ACCESORIOS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</si>
  <si>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</si>
  <si>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</si>
  <si>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</si>
  <si>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</si>
  <si>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</si>
  <si>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</si>
  <si>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</si>
  <si>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</si>
  <si>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SERVICIOS BÁSICOS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</si>
  <si>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</si>
  <si>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</si>
  <si>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</si>
  <si>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</si>
  <si>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</si>
  <si>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</si>
  <si>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</si>
  <si>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</si>
  <si>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</si>
  <si>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SERVICIOS DE ARRENDAMIENTO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</si>
  <si>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</si>
  <si>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</si>
  <si>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</si>
  <si>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</si>
  <si>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</si>
  <si>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</si>
  <si>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</si>
  <si>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</si>
  <si>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</si>
  <si>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PROFESIONALES, CIENTÍFICOS, TÉCNICOS Y OTROS SERVICIOS</t>
  </si>
  <si>
    <t>Servicios legales, de contabilidad, auditoría y relacionados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</si>
  <si>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</si>
  <si>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</si>
  <si>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</si>
  <si>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</si>
  <si>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</si>
  <si>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</si>
  <si>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FINANCIEROS, BANCARIOS Y COMERCIALES</t>
  </si>
  <si>
    <t>Servicios de cobranza, investigación crediticia y similar</t>
  </si>
  <si>
    <t>Servicios de recaudación, traslado y custodia de valores</t>
  </si>
  <si>
    <t>Seguros de responsabilidad patrimonial y fianzas</t>
  </si>
  <si>
    <t>Almacenaje, envase y embalaje</t>
  </si>
  <si>
    <t>Fletes y maniobras</t>
  </si>
  <si>
    <t>Comisiones por ventas</t>
  </si>
  <si>
    <t>Servicios financieros, bancarios y comerciales integrales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</si>
  <si>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</si>
  <si>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</si>
  <si>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</si>
  <si>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</si>
  <si>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</si>
  <si>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</si>
  <si>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</si>
  <si>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</si>
  <si>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</si>
  <si>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COMUNICACION SOCIAL Y PUBLICIDAD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</si>
  <si>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</si>
  <si>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</si>
  <si>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</si>
  <si>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</si>
  <si>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</si>
  <si>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</si>
  <si>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</si>
  <si>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SERVICIOS DE TRASLADO Y VIÁTICOS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</si>
  <si>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</si>
  <si>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</si>
  <si>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</si>
  <si>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</si>
  <si>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</si>
  <si>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</si>
  <si>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</si>
  <si>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</si>
  <si>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SERVICIOS OFICIALES</t>
  </si>
  <si>
    <t>Gastos de ceremonial</t>
  </si>
  <si>
    <t>Congresos y convenciones</t>
  </si>
  <si>
    <t>Exposiciones</t>
  </si>
  <si>
    <t>Gastos de representación</t>
  </si>
  <si>
    <t>OTROS SERVICIOS GENERALES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</si>
  <si>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</si>
  <si>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</si>
  <si>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</si>
  <si>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</si>
  <si>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</si>
  <si>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</si>
  <si>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</si>
  <si>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</si>
  <si>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</si>
  <si>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TRANSFERENCIAS, ASIGNACIONES, SUBSIDIOS Y OTRAS AYUDAS</t>
  </si>
  <si>
    <t>TRANSFERENCIAS INTERNAS Y ASIGNACIONES AL SECTOR PÚBLICO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</si>
  <si>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</si>
  <si>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</si>
  <si>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</si>
  <si>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</si>
  <si>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</si>
  <si>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</si>
  <si>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</si>
  <si>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</si>
  <si>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</si>
  <si>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AL RESTO DEL SECTOR PÚBLICO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</si>
  <si>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</si>
  <si>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</si>
  <si>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</si>
  <si>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</si>
  <si>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</si>
  <si>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Y SUBVENCIONES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</si>
  <si>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</si>
  <si>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</si>
  <si>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</si>
  <si>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</si>
  <si>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</si>
  <si>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</si>
  <si>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</si>
  <si>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</si>
  <si>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</si>
  <si>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</si>
  <si>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</si>
  <si>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</si>
  <si>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</si>
  <si>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</si>
  <si>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</si>
  <si>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</si>
  <si>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</si>
  <si>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</si>
  <si>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 Y JUBILACIONES</t>
  </si>
  <si>
    <t>Pensiones</t>
  </si>
  <si>
    <t>Jubilaciones</t>
  </si>
  <si>
    <t>Otras pensiones y jubilaciones</t>
  </si>
  <si>
    <t>TRANSFERENCIAS A FIDEICOMISOS, MANDATOS Y OTROS ANÁLOGOS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</si>
  <si>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</si>
  <si>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</si>
  <si>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</si>
  <si>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</si>
  <si>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</si>
  <si>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</si>
  <si>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</si>
  <si>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A LA SEGURIDAD SOCIAL</t>
  </si>
  <si>
    <t>Transferencias por obligación de ley</t>
  </si>
  <si>
    <t>DONATIVOS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</si>
  <si>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</si>
  <si>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</si>
  <si>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</si>
  <si>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</si>
  <si>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</si>
  <si>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AL EXTERIOR</t>
  </si>
  <si>
    <t>Transferencias para gobiernos extranjeros</t>
  </si>
  <si>
    <t>Transferencias para organismos internacionales</t>
  </si>
  <si>
    <t>Transferencias para el sector privado externo</t>
  </si>
  <si>
    <t>MOBILIARIO Y EQUIPO DE ADMINISTRACIÓN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</si>
  <si>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</si>
  <si>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</si>
  <si>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</si>
  <si>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</si>
  <si>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</si>
  <si>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</si>
  <si>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MOBILIARIO Y EQUIPO EDUCACIONAL Y RECREATIVO</t>
  </si>
  <si>
    <t>Equipos y aparatos audiovisuales</t>
  </si>
  <si>
    <t>Aparatos deportivos</t>
  </si>
  <si>
    <t>Cámaras fotográficas y de video</t>
  </si>
  <si>
    <t>Otro mobiliario y equipo educacional y recreativo</t>
  </si>
  <si>
    <t>EQUIPO E INSTRUMENTAL MEDICO Y DE LABORATORIO</t>
  </si>
  <si>
    <t>Equipo médico y de laboratorio</t>
  </si>
  <si>
    <t>Instrumental médico y de laboratorio</t>
  </si>
  <si>
    <t>VEHÍCULOS Y EQUIPO DE TRANSPORTE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</si>
  <si>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</si>
  <si>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</si>
  <si>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</si>
  <si>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</si>
  <si>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</si>
  <si>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</si>
  <si>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</si>
  <si>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Equipo de defensa y seguridad</t>
  </si>
  <si>
    <t>MAQUINARIA, OTROS EQUIPOS Y HERRAMIENTAS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</si>
  <si>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</si>
  <si>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</si>
  <si>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</si>
  <si>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</si>
  <si>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</si>
  <si>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</si>
  <si>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</si>
  <si>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</si>
  <si>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ACTIVOS BIOLÓGICOS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</si>
  <si>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</si>
  <si>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</si>
  <si>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</si>
  <si>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</si>
  <si>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</si>
  <si>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</si>
  <si>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</si>
  <si>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Árboles y plantas</t>
  </si>
  <si>
    <t>Otros activos biológicos</t>
  </si>
  <si>
    <t>BIENES INMUEBLES</t>
  </si>
  <si>
    <t>Terrenos</t>
  </si>
  <si>
    <t>Viviendas</t>
  </si>
  <si>
    <t>Edificios no residenciales</t>
  </si>
  <si>
    <t>Otros bienes inmuebles</t>
  </si>
  <si>
    <t>ACTIVOS INTANGIBLES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</si>
  <si>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</si>
  <si>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</si>
  <si>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</si>
  <si>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</si>
  <si>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</si>
  <si>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</si>
  <si>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</si>
  <si>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</si>
  <si>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</si>
  <si>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OBRA PÚBLICA EN BIENES DE DOMINIO PÚBLICO</t>
  </si>
  <si>
    <t>Edificación no habitacional</t>
  </si>
  <si>
    <t>Construcción de obras para el abastecimiento de agua, petróleo, gas, electricidad y telecomunicaciones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</si>
  <si>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</si>
  <si>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</si>
  <si>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</si>
  <si>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</si>
  <si>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OBRA PÚBLICA EN BIENES PROPIOS</t>
  </si>
  <si>
    <t>PROYECTOS PRODUCTIVOS Y ACCIONES DE FOMENTO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</si>
  <si>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</si>
  <si>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</si>
  <si>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INVERSIONES PARA EL FOMENTO DE ACTIVIDADES PRODUCTIVAS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</si>
  <si>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</si>
  <si>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</si>
  <si>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</si>
  <si>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</si>
  <si>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</si>
  <si>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</si>
  <si>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</si>
  <si>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</si>
  <si>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</si>
  <si>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</si>
  <si>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</si>
  <si>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</si>
  <si>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COMPRA DE TÍTULOS Y VALORES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</si>
  <si>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</si>
  <si>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</si>
  <si>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</si>
  <si>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</si>
  <si>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</si>
  <si>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</si>
  <si>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</si>
  <si>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</si>
  <si>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</si>
  <si>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</si>
  <si>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</si>
  <si>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</si>
  <si>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</si>
  <si>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</si>
  <si>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externo con fines de gestión de liquidez</t>
  </si>
  <si>
    <t>INVERSIONES EN FIDEICOMISOS, MANDATOS Y OTROS ANÁLOGOS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</si>
  <si>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</si>
  <si>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</si>
  <si>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</si>
  <si>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</si>
  <si>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</si>
  <si>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</si>
  <si>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</si>
  <si>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</si>
  <si>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</si>
  <si>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OTRAS INVERSIONES FINANCIERAS</t>
  </si>
  <si>
    <t>Depósitos a largo plazo en moneda nacional</t>
  </si>
  <si>
    <t>Depósitos a largo plazo en moneda extranjera</t>
  </si>
  <si>
    <t>PROVISIONES PARA CONTINGENCIAS Y OTRAS EROGACIONES ESPECIALES</t>
  </si>
  <si>
    <t>Contingencias por fenómenos naturales</t>
  </si>
  <si>
    <t>Contingencias socioeconómicas</t>
  </si>
  <si>
    <t>Otras erogaciones especiales</t>
  </si>
  <si>
    <t>PARTICIPACIONES Y APORTACIONES</t>
  </si>
  <si>
    <t>PARTICIPACIONES</t>
  </si>
  <si>
    <t>Fondo general de participaciones</t>
  </si>
  <si>
    <t>Fondo de fomento municipal</t>
  </si>
  <si>
    <t>Participaciones de las entidades federativas a los municipios</t>
  </si>
  <si>
    <t>Otros conceptos participables de la Federación a municipios</t>
  </si>
  <si>
    <t>APORTACIONES</t>
  </si>
  <si>
    <t>Aportaciones de la Federación a municipios</t>
  </si>
  <si>
    <t>Aportaciones de las entidades federativas a los municipios</t>
  </si>
  <si>
    <t>Aportaciones previstas en leyes y decretos compensatorias a entidades federativas y municipios</t>
  </si>
  <si>
    <t>CONVENIOS</t>
  </si>
  <si>
    <t>Convenios de reasignación</t>
  </si>
  <si>
    <t>Convenios de descentralización</t>
  </si>
  <si>
    <t>Otros convenios</t>
  </si>
  <si>
    <t>DEUDA PÚBLICA</t>
  </si>
  <si>
    <t>AMORTIZACIÓN DE LA DEUDA PÚBLICA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</si>
  <si>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</si>
  <si>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</si>
  <si>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</si>
  <si>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INTERESES DE LA DEUDA PÚBLICA</t>
  </si>
  <si>
    <t>Intereses de la deuda interna con instituciones de crédito</t>
  </si>
  <si>
    <t>Intereses derivados de la colocación de títulos y valores</t>
  </si>
  <si>
    <t>Intereses por arrendamientos financieros nacionales</t>
  </si>
  <si>
    <t>COMISIONES DE LA DEUDA PÚBLICA</t>
  </si>
  <si>
    <t>Comisiones de la deuda pública interna</t>
  </si>
  <si>
    <t>GASTOS DE LA DEUDA PÚBLICA</t>
  </si>
  <si>
    <t>Gastos de la deuda pública interna</t>
  </si>
  <si>
    <t>COSTO POR COBERTURAS</t>
  </si>
  <si>
    <t>Costos por coberturas</t>
  </si>
  <si>
    <t>APOYOS FINANCIEROS</t>
  </si>
  <si>
    <t>Apoyos a intermediarios financieros</t>
  </si>
  <si>
    <t>Apoyos a ahorradores y deudores del Sistema Financiero Nacional</t>
  </si>
  <si>
    <t>ADEUDOS DE EJERCICIOS FISCALES ANTERIORES (ADEFAS)</t>
  </si>
  <si>
    <t>ADEFAS</t>
  </si>
  <si>
    <t>E0001- SERVICIOS ADMINISTRATIVOS</t>
  </si>
  <si>
    <t>E0002 - ENLACE SOCIAL</t>
  </si>
  <si>
    <t>E0003 - SERVICIOS Y URBANIZACION</t>
  </si>
  <si>
    <t>S0004 - APOYOS A LA SOCIEDAD</t>
  </si>
  <si>
    <t>Finalidad-Función-Subfunción</t>
  </si>
  <si>
    <t>GOBIERNO</t>
  </si>
  <si>
    <t>1.1.</t>
  </si>
  <si>
    <t>LEGISLACIÓN</t>
  </si>
  <si>
    <t>1.1.1</t>
  </si>
  <si>
    <t>Legislación</t>
  </si>
  <si>
    <t>1.1.2</t>
  </si>
  <si>
    <t>Fiscalización</t>
  </si>
  <si>
    <t>1.2.</t>
  </si>
  <si>
    <t>JUSTICIA</t>
  </si>
  <si>
    <t>1.2.1</t>
  </si>
  <si>
    <t>Impartición de Justicia</t>
  </si>
  <si>
    <t>1.2.2</t>
  </si>
  <si>
    <t>Procuración de Justicia</t>
  </si>
  <si>
    <t>1.2.3</t>
  </si>
  <si>
    <t>Reclusión y Readaptación Social</t>
  </si>
  <si>
    <t>1.2.4</t>
  </si>
  <si>
    <t>Derechos Humanos</t>
  </si>
  <si>
    <t>1.3.</t>
  </si>
  <si>
    <t>COORDINACIÓN DE LA POLÍTICA DE GOBIERNO</t>
  </si>
  <si>
    <t>1.3.1</t>
  </si>
  <si>
    <t>Presidencia / Gubernatura</t>
  </si>
  <si>
    <t>1.3.2</t>
  </si>
  <si>
    <t>Política Interior</t>
  </si>
  <si>
    <t>1.3.3</t>
  </si>
  <si>
    <t>Preservación y Cuidado del Patrimonio Público</t>
  </si>
  <si>
    <t>1.3.4</t>
  </si>
  <si>
    <t>Función Pública</t>
  </si>
  <si>
    <t>1.3.5</t>
  </si>
  <si>
    <t>Asuntos Jurídicos</t>
  </si>
  <si>
    <t>1.3.6</t>
  </si>
  <si>
    <t>Organización de Procesos Electorales</t>
  </si>
  <si>
    <t>1.3.7</t>
  </si>
  <si>
    <t>Población</t>
  </si>
  <si>
    <t>1.3.8</t>
  </si>
  <si>
    <t>Territorio</t>
  </si>
  <si>
    <t>1.3.9</t>
  </si>
  <si>
    <t>Otros</t>
  </si>
  <si>
    <t>1.4.</t>
  </si>
  <si>
    <t>RELACIONES EXTERIORES</t>
  </si>
  <si>
    <t>1.4.1</t>
  </si>
  <si>
    <t>Relaciones Exteriores</t>
  </si>
  <si>
    <t>1.5.</t>
  </si>
  <si>
    <t>ASUNTOS FINANCIEROS Y HACENDARIOS</t>
  </si>
  <si>
    <t>1.5.1</t>
  </si>
  <si>
    <t>Asuntos Financieros</t>
  </si>
  <si>
    <t>1.5.2</t>
  </si>
  <si>
    <t>Asuntos Hacendarios</t>
  </si>
  <si>
    <t>1.7.</t>
  </si>
  <si>
    <t>ASUNTOS DE ORDEN PÚBLICO Y DE SEGURIDAD INTERIOR</t>
  </si>
  <si>
    <t>1.7.1</t>
  </si>
  <si>
    <t>Policía</t>
  </si>
  <si>
    <t>1.7.2</t>
  </si>
  <si>
    <t>Protección Civil</t>
  </si>
  <si>
    <t>1.7.3</t>
  </si>
  <si>
    <t>Otros Asuntos de Orden Público y Seguridad</t>
  </si>
  <si>
    <t>1.7.4</t>
  </si>
  <si>
    <t>Sistema Nacional de Seguridad Pública</t>
  </si>
  <si>
    <t>1.8.</t>
  </si>
  <si>
    <t>1.8.1</t>
  </si>
  <si>
    <t>Servicios Registrales, Administrativos y Patrimoniales</t>
  </si>
  <si>
    <t>1.8.2</t>
  </si>
  <si>
    <t>Servicios Estadísticos</t>
  </si>
  <si>
    <t>1.8.3</t>
  </si>
  <si>
    <t>Servicios de Comunicación y Medios</t>
  </si>
  <si>
    <t>1.8.4</t>
  </si>
  <si>
    <t>Acceso a la Información Pública Gubernamental</t>
  </si>
  <si>
    <t>1.8.5</t>
  </si>
  <si>
    <t>DESARROLLO SOCIAL</t>
  </si>
  <si>
    <t>2.1.</t>
  </si>
  <si>
    <t>PROTECCIÓN AMBIENTAL</t>
  </si>
  <si>
    <t>2.1.1</t>
  </si>
  <si>
    <t>Ordenación de Desechos</t>
  </si>
  <si>
    <t>2.1.2</t>
  </si>
  <si>
    <t>Administración del Agua</t>
  </si>
  <si>
    <t>2.1.3</t>
  </si>
  <si>
    <t>Ordenación de Aguas Residuales, Drenaje y Alcantarillado</t>
  </si>
  <si>
    <t>2.1.4</t>
  </si>
  <si>
    <t>Reducción de la Contaminación</t>
  </si>
  <si>
    <t>2.1.5</t>
  </si>
  <si>
    <t>Protección de la Diversidad Biológica y del Paisaje</t>
  </si>
  <si>
    <t>2.1.6</t>
  </si>
  <si>
    <t>Otros de Protección Ambiental</t>
  </si>
  <si>
    <t>2.2.</t>
  </si>
  <si>
    <t>VIVIENDA Y SERVICIOS A LA COMUNIDAD</t>
  </si>
  <si>
    <t>2.2.1</t>
  </si>
  <si>
    <t>Urbanización</t>
  </si>
  <si>
    <t>2.2.2</t>
  </si>
  <si>
    <t>Desarrollo Comunitario</t>
  </si>
  <si>
    <t>2.2.3</t>
  </si>
  <si>
    <t>Abastecimiento de Agua</t>
  </si>
  <si>
    <t>2.2.4</t>
  </si>
  <si>
    <t>Alumbrado Público</t>
  </si>
  <si>
    <t>Vivienda</t>
  </si>
  <si>
    <t>2.2.6</t>
  </si>
  <si>
    <t>Servicios Comunales</t>
  </si>
  <si>
    <t>2.2.7</t>
  </si>
  <si>
    <t>Desarrollo Regional</t>
  </si>
  <si>
    <t>2.3.</t>
  </si>
  <si>
    <t>SALUD</t>
  </si>
  <si>
    <t>2.3.1</t>
  </si>
  <si>
    <t>Prestación de Servicios de Salud a la Comunidad</t>
  </si>
  <si>
    <t>2.3.2</t>
  </si>
  <si>
    <t>Prestación de Servicios de Salud a la Persona</t>
  </si>
  <si>
    <t>2.3.3</t>
  </si>
  <si>
    <t>Generación de Recursos para la Salud</t>
  </si>
  <si>
    <t>2.3.4</t>
  </si>
  <si>
    <t>Rectoría del Sistema de Salud</t>
  </si>
  <si>
    <t>2.3.5</t>
  </si>
  <si>
    <t>Protección Social en Salud</t>
  </si>
  <si>
    <t>2.4.</t>
  </si>
  <si>
    <t>RECREACIÓN, CULTURA Y OTRAS MANIFESTACIONES SOCIALES</t>
  </si>
  <si>
    <t>2.4.1</t>
  </si>
  <si>
    <t>Deporte y Recreación</t>
  </si>
  <si>
    <t>2.4.2</t>
  </si>
  <si>
    <t>Cultura</t>
  </si>
  <si>
    <t>2.4.3</t>
  </si>
  <si>
    <t>Radio, Televisión y Editoriales</t>
  </si>
  <si>
    <t>2.4.4</t>
  </si>
  <si>
    <t>Asuntos Religiosos y Otras Manifestaciones Sociales</t>
  </si>
  <si>
    <t>2.5.</t>
  </si>
  <si>
    <t>EDUCACIÓN</t>
  </si>
  <si>
    <t>2.5.1</t>
  </si>
  <si>
    <t>Educación Básica</t>
  </si>
  <si>
    <t>2.5.2</t>
  </si>
  <si>
    <t>Educación Media Superior</t>
  </si>
  <si>
    <t>2.5.3</t>
  </si>
  <si>
    <t>Educación Superior</t>
  </si>
  <si>
    <t>2.5.4</t>
  </si>
  <si>
    <t>Posgrado</t>
  </si>
  <si>
    <t>2.5.5</t>
  </si>
  <si>
    <t>Educación para Adultos</t>
  </si>
  <si>
    <t>2.5.6</t>
  </si>
  <si>
    <t>Otros Servicios Educativos y Actividades Inherentes</t>
  </si>
  <si>
    <t>2.6.</t>
  </si>
  <si>
    <t>PROTECCIÓN SOCIAL</t>
  </si>
  <si>
    <t>2.6.1</t>
  </si>
  <si>
    <t>Enfermedad e Incapacidad</t>
  </si>
  <si>
    <t>2.6.2</t>
  </si>
  <si>
    <t>Edad Avanzada</t>
  </si>
  <si>
    <t>2.6.3</t>
  </si>
  <si>
    <t>Familia e Hijos</t>
  </si>
  <si>
    <t>2.6.4</t>
  </si>
  <si>
    <t>Desempleo</t>
  </si>
  <si>
    <t>2.6.5</t>
  </si>
  <si>
    <t>Alimentación y Nutrición</t>
  </si>
  <si>
    <t>2.6.6</t>
  </si>
  <si>
    <t>Apoyo Social para la Vivienda</t>
  </si>
  <si>
    <t>2.6.7</t>
  </si>
  <si>
    <t>Indígenas</t>
  </si>
  <si>
    <t>2.6.8</t>
  </si>
  <si>
    <t>Otros Grupos Vulnerables</t>
  </si>
  <si>
    <t>2.6.9</t>
  </si>
  <si>
    <t>Otros de Seguridad Social y Asistencia Social</t>
  </si>
  <si>
    <t>2.7.</t>
  </si>
  <si>
    <t>OTROS ASUNTOS SOCIALES</t>
  </si>
  <si>
    <t>2.7.1</t>
  </si>
  <si>
    <t>Otros Asuntos Sociales</t>
  </si>
  <si>
    <t>DESARROLLO ECONÓMICO</t>
  </si>
  <si>
    <t>3.1.</t>
  </si>
  <si>
    <t>ASUNTOS ECONÓMICOS, COMERCIALES Y LABORALES EN GENERAL</t>
  </si>
  <si>
    <t>3.1.1</t>
  </si>
  <si>
    <t>Asuntos Económicos y Comerciales en General</t>
  </si>
  <si>
    <t>3.1.2</t>
  </si>
  <si>
    <t>Asuntos Laborales Generales</t>
  </si>
  <si>
    <t>3.2.</t>
  </si>
  <si>
    <t>AGROPECUARIA, SILVICULTURA, PESCA Y CAZA</t>
  </si>
  <si>
    <t>3.2.1</t>
  </si>
  <si>
    <t>Agropecuaria</t>
  </si>
  <si>
    <t>3.2.2</t>
  </si>
  <si>
    <t>Silvicultura</t>
  </si>
  <si>
    <t>3.2.3</t>
  </si>
  <si>
    <t>Acuacultura, Pesca y Caza</t>
  </si>
  <si>
    <t>3.2.4</t>
  </si>
  <si>
    <t>Agroindustrial</t>
  </si>
  <si>
    <t>3.2.5</t>
  </si>
  <si>
    <t>Hidroagrícola</t>
  </si>
  <si>
    <t>3.2.6</t>
  </si>
  <si>
    <t>Apoyo Financiero a la Banca y Seguro Agropecuario</t>
  </si>
  <si>
    <t>3.3.</t>
  </si>
  <si>
    <t>COMBUSTIBLES Y ENERGÍA</t>
  </si>
  <si>
    <t>3.3.1</t>
  </si>
  <si>
    <t>Carbón y Otros Combustibles Minerales Sólidos</t>
  </si>
  <si>
    <t>3.3.2</t>
  </si>
  <si>
    <t>Petróleo y Gas Natural (Hidrocarburos)</t>
  </si>
  <si>
    <t>3.3.3</t>
  </si>
  <si>
    <t>Combustibles Nucleares</t>
  </si>
  <si>
    <t>3.3.4</t>
  </si>
  <si>
    <t>Otros Combustibles</t>
  </si>
  <si>
    <t>3.3.5</t>
  </si>
  <si>
    <t>Electricidad</t>
  </si>
  <si>
    <t>3.3.6</t>
  </si>
  <si>
    <t>Energía no Eléctrica</t>
  </si>
  <si>
    <t>3.4.</t>
  </si>
  <si>
    <t>MINERÍA, MANUFACTURAS Y CONSTRUCCIÓN</t>
  </si>
  <si>
    <t>3.4.1</t>
  </si>
  <si>
    <t>Extracción de Recursos Minerales excepto los Combustibles Minerales</t>
  </si>
  <si>
    <t>3.4.2</t>
  </si>
  <si>
    <t>Manufacturas</t>
  </si>
  <si>
    <t>3.4.3</t>
  </si>
  <si>
    <t>Construcción</t>
  </si>
  <si>
    <t>3.5.</t>
  </si>
  <si>
    <t>TRANSPORTE</t>
  </si>
  <si>
    <t>3.5.1</t>
  </si>
  <si>
    <t>Transporte por Carretera</t>
  </si>
  <si>
    <t>3.5.2</t>
  </si>
  <si>
    <t>Transporte por Agua y Puertos</t>
  </si>
  <si>
    <t>3.5.3</t>
  </si>
  <si>
    <t>Transporte por Ferrocarril</t>
  </si>
  <si>
    <t>3.5.4</t>
  </si>
  <si>
    <t>Transporte Aéreo</t>
  </si>
  <si>
    <t>3.5.5</t>
  </si>
  <si>
    <t>Transporte por Oleoductos y Gasoductos y Otros Sistemas de Transporte</t>
  </si>
  <si>
    <t>3.5.6</t>
  </si>
  <si>
    <t>Otros Relacionados con Transporte</t>
  </si>
  <si>
    <t>3.6.</t>
  </si>
  <si>
    <t>COMUNICACIONES</t>
  </si>
  <si>
    <t>3.6.1</t>
  </si>
  <si>
    <t>Comunicaciones</t>
  </si>
  <si>
    <t>3.7.</t>
  </si>
  <si>
    <t>TURISMO</t>
  </si>
  <si>
    <t>3.7.1</t>
  </si>
  <si>
    <t>Turismo</t>
  </si>
  <si>
    <t>3.7.2</t>
  </si>
  <si>
    <t>Hoteles y Restaurantes</t>
  </si>
  <si>
    <t>3.8.</t>
  </si>
  <si>
    <t>CIENCIA, TECNOLOGÍA E INNOVACIÓN</t>
  </si>
  <si>
    <t>3.8.1</t>
  </si>
  <si>
    <t>Investigación Científica</t>
  </si>
  <si>
    <t>3.8.2</t>
  </si>
  <si>
    <t>Desarrollo Tecnológico</t>
  </si>
  <si>
    <t>3.8.3</t>
  </si>
  <si>
    <t>Servicios Científicos y Tecnológicos</t>
  </si>
  <si>
    <t>3.8.4</t>
  </si>
  <si>
    <t>Innovación</t>
  </si>
  <si>
    <t>3.9.</t>
  </si>
  <si>
    <t>OTRAS INDUSTRIAS Y OTROS ASUNTOS ECONÓMICOS</t>
  </si>
  <si>
    <t>3.9.1</t>
  </si>
  <si>
    <t>Comercio, Distribución, Almacenamiento y Depósito</t>
  </si>
  <si>
    <t>3.9.2</t>
  </si>
  <si>
    <t>Otras Industrias</t>
  </si>
  <si>
    <t>3.9.3</t>
  </si>
  <si>
    <t>Otros Asuntos Económicos</t>
  </si>
  <si>
    <t>OTRAS NO CLASIFICADAS EN FUNCIONES ANTERIORES</t>
  </si>
  <si>
    <t>4.1.</t>
  </si>
  <si>
    <t>TRANSACCIONES DE LA DEUDA PUBLICA / COSTO FINANCIERO DE LA DEUDA</t>
  </si>
  <si>
    <t>4.1.1</t>
  </si>
  <si>
    <t>Deuda Pública Interna</t>
  </si>
  <si>
    <t>4.2.</t>
  </si>
  <si>
    <t>TRANSFERENCIAS, PARTICIPACIONES Y APORTACIONES ENTRE DIFERENTES NIVELES Y ORDENES DE GOBIERNO</t>
  </si>
  <si>
    <t>4.2.1</t>
  </si>
  <si>
    <t>Transferencias entre Diferentes Niveles y Ordenes de Gobierno</t>
  </si>
  <si>
    <t>4.3.</t>
  </si>
  <si>
    <t>SANEAMIENTO DEL SISTEMA FINANCIERO</t>
  </si>
  <si>
    <t>4.3.1</t>
  </si>
  <si>
    <t>Saneamiento del Sistema Financiero</t>
  </si>
  <si>
    <t>4.3.2</t>
  </si>
  <si>
    <t>Apoyos IPAB</t>
  </si>
  <si>
    <t>4.3.3</t>
  </si>
  <si>
    <t>Banca de Desarrollo</t>
  </si>
  <si>
    <t>4.3.4</t>
  </si>
  <si>
    <t>Apoyo a los programas de reestructura en unidades de inversión (UDIS)</t>
  </si>
  <si>
    <t>4.4.</t>
  </si>
  <si>
    <t>ADEUDOS DE EJERCICIOS FISCALES ANTERIORES</t>
  </si>
  <si>
    <t>4.4.1</t>
  </si>
  <si>
    <t>Adeudos de Ejercicios Fiscales Anteriores</t>
  </si>
  <si>
    <t>Las erogaciones previstas en el presente presupuesto de egresos para otorgar subsidios y ayudas sociales, se distribuyen conforme a las siguientes tablas:</t>
  </si>
  <si>
    <t>4300 Subsidios y subvenciones</t>
  </si>
  <si>
    <t>Subsidio</t>
  </si>
  <si>
    <t>Beneficiario</t>
  </si>
  <si>
    <t>Tipo o naturaleza</t>
  </si>
  <si>
    <t>Total</t>
  </si>
  <si>
    <t>4400 Ayudas sociales</t>
  </si>
  <si>
    <t>Ayuda social</t>
  </si>
  <si>
    <t>Sector Social</t>
  </si>
  <si>
    <t>Analítico de Plazas</t>
  </si>
  <si>
    <t>Área/Departamento</t>
  </si>
  <si>
    <t>Plaza</t>
  </si>
  <si>
    <t>Número de plazas</t>
  </si>
  <si>
    <t>Confianza</t>
  </si>
  <si>
    <t>Base</t>
  </si>
  <si>
    <t>Dirección General</t>
  </si>
  <si>
    <t>Director</t>
  </si>
  <si>
    <t>Secretaria</t>
  </si>
  <si>
    <t>Suma</t>
  </si>
  <si>
    <t>-</t>
  </si>
  <si>
    <t>Coordinación Administrativa</t>
  </si>
  <si>
    <t>Encargada de Cobranza</t>
  </si>
  <si>
    <t>Encargada de Egresos</t>
  </si>
  <si>
    <t>Auxiliar Contable</t>
  </si>
  <si>
    <t>Ayundante de limpieza</t>
  </si>
  <si>
    <t>Coordinación Juridico</t>
  </si>
  <si>
    <t>Coordinador Juridico</t>
  </si>
  <si>
    <t>Auxiliar Juridico</t>
  </si>
  <si>
    <t>Coordinación Técnica</t>
  </si>
  <si>
    <t>Coordinador Técnico</t>
  </si>
  <si>
    <t>Supervisor Técnico</t>
  </si>
  <si>
    <t>Velador</t>
  </si>
  <si>
    <t>Coordinación de Enlace Social</t>
  </si>
  <si>
    <t>Coordinador Social</t>
  </si>
  <si>
    <t>Supervisor Social</t>
  </si>
  <si>
    <t>Auxiliar de Ventas</t>
  </si>
  <si>
    <t>Tabulador de sueldos y salarios (sin seguridad pública)</t>
  </si>
  <si>
    <t>Costo anual bruto</t>
  </si>
  <si>
    <t>AUXILIAR
 NIVEL A1</t>
  </si>
  <si>
    <t>SECRETARIA
 NIVEL A1</t>
  </si>
  <si>
    <t>AUXILIAR
 NIVEL A2</t>
  </si>
  <si>
    <t>AYUDANTE
NIVEL A3</t>
  </si>
  <si>
    <t>SUPERVISOR 
NIVEL A1</t>
  </si>
  <si>
    <t>VELADOR
NIVEL A1</t>
  </si>
  <si>
    <t>COORDINADOR
NIVEL A2</t>
  </si>
  <si>
    <t>COORDINADOR
NIVEL A1</t>
  </si>
  <si>
    <t>DIRECTOR
NIVEL A1</t>
  </si>
  <si>
    <t>Costo mensual bruto</t>
  </si>
  <si>
    <t>Costo patronal</t>
  </si>
  <si>
    <t>X</t>
  </si>
  <si>
    <t>Impuesto sobre nómina</t>
  </si>
  <si>
    <t>Seguridad social</t>
  </si>
  <si>
    <t>Total percepción mensual neta más proporción de aguinaldo y prima vacacional</t>
  </si>
  <si>
    <t>Total percepción mensual neta</t>
  </si>
  <si>
    <t>Deducciones</t>
  </si>
  <si>
    <t>Total deducciones</t>
  </si>
  <si>
    <t>Otras deducciones</t>
  </si>
  <si>
    <t>ISR</t>
  </si>
  <si>
    <t>Percepción mensual bruta</t>
  </si>
  <si>
    <t>Total percepción mensual bruta</t>
  </si>
  <si>
    <t>Prestaciones adicionales mensuales [1]</t>
  </si>
  <si>
    <t>P. Asistencia</t>
  </si>
  <si>
    <t>P. Puntualidad</t>
  </si>
  <si>
    <t>F. Ahorro</t>
  </si>
  <si>
    <t>Despensa</t>
  </si>
  <si>
    <t>Sueldo base mensual</t>
  </si>
  <si>
    <t>[1] Especificar el contenido de las prestaciones adicionales. Ej. Compensaciones, bonos, ayudas, sobresueldos, etc.</t>
  </si>
  <si>
    <t>Total Presupuesto de Egresos</t>
  </si>
  <si>
    <t>Sueldos Base</t>
  </si>
  <si>
    <t>Servicio social</t>
  </si>
  <si>
    <t>Prima Vacacional</t>
  </si>
  <si>
    <t>Gratificación de fin de año</t>
  </si>
  <si>
    <t>Aportaciones IMSS</t>
  </si>
  <si>
    <t>Aportaciones INFONAVIT</t>
  </si>
  <si>
    <t>Ahorro para el retiro</t>
  </si>
  <si>
    <t>Cuotas para el fondo de ahorro</t>
  </si>
  <si>
    <t>Liquidaciones por indemnizaciones y por sueldos y salarios caídos</t>
  </si>
  <si>
    <t>Otras Prestaciones</t>
  </si>
  <si>
    <t xml:space="preserve">Estímulos por productividad y eficiencia </t>
  </si>
  <si>
    <t>Materiales y útiles de oficina</t>
  </si>
  <si>
    <t>Equipos menores de oficina</t>
  </si>
  <si>
    <t>Productos alimenticios para el personal en las instalaciones de las dependencias y entidades</t>
  </si>
  <si>
    <t>Combustibles, lubricantes y aditivos para vehículos terrestres, aéreos, marítimos, lacustres y fluviales asignados a servidores públicos</t>
  </si>
  <si>
    <t>Servicio de energía eléctrica</t>
  </si>
  <si>
    <t>Servicio telefonía tradicional</t>
  </si>
  <si>
    <t>Servicio telefonía celular</t>
  </si>
  <si>
    <t xml:space="preserve">Servicio postal </t>
  </si>
  <si>
    <t>Arrendamiento de edificios y locales</t>
  </si>
  <si>
    <t>Arrendamiento de mobiliario y equipo de administración</t>
  </si>
  <si>
    <t>Servicios legales</t>
  </si>
  <si>
    <t>Servicios de consultoría administrativa</t>
  </si>
  <si>
    <t>Servicios de Vigilancia</t>
  </si>
  <si>
    <t xml:space="preserve">Servicios de capacitación </t>
  </si>
  <si>
    <t>Instalación, reparación y mantenimiento  de mobiliario y equipo de administración</t>
  </si>
  <si>
    <t>Instalación, reparación y mantenimiento de bienes informáticos</t>
  </si>
  <si>
    <t>Mantenimiento y conservación de vehículos terrestres, aéreos, marítimos, lacustres y fluviales</t>
  </si>
  <si>
    <t>Impresión y elaboración de publicaciones oficiales y de información en general para difusión</t>
  </si>
  <si>
    <t>Pasajes terrestres nacionales para servidores públicos en el desempeño de comisiones y funciones oficiales</t>
  </si>
  <si>
    <t>Viáticos nacionales para servidores públicos en el desempeño de funciones oficiales</t>
  </si>
  <si>
    <t>Otros impuestos y derechos</t>
  </si>
  <si>
    <t>Impuesto sobre nóminas</t>
  </si>
  <si>
    <t>Computadoras y equipo periférico</t>
  </si>
  <si>
    <t>2.1.1.1</t>
  </si>
  <si>
    <t>2.1.1.2</t>
  </si>
  <si>
    <t>Remuneraciones para eventuales</t>
  </si>
  <si>
    <t>Promoción para la venta de bienes o servicios</t>
  </si>
  <si>
    <t>Honorarios asimilados</t>
  </si>
  <si>
    <t>Otras prestaciones</t>
  </si>
  <si>
    <t>Materiales de construcción de concreto</t>
  </si>
  <si>
    <t>Materiales de construcción de vidrio</t>
  </si>
  <si>
    <t>Estructuras y manufacturas</t>
  </si>
  <si>
    <t xml:space="preserve">Materiales diversos </t>
  </si>
  <si>
    <t>Prendas de seguridad</t>
  </si>
  <si>
    <t xml:space="preserve">Arrendamiento de maquinaria y equipo </t>
  </si>
  <si>
    <t>Conservación y mantenimiento de inmuebles</t>
  </si>
  <si>
    <t xml:space="preserve">Difusión e información de mensajes y actividades gubernamentales </t>
  </si>
  <si>
    <t>2.2.1.1</t>
  </si>
  <si>
    <t>3.2.1.2</t>
  </si>
  <si>
    <t>Honorarios Asimilados /
Eventuales</t>
  </si>
  <si>
    <t>Coordinadora Administrativa-Financiera</t>
  </si>
  <si>
    <r>
      <t xml:space="preserve">Los servidores públicos ocupantes de las plazas a que se refiere el analítico de plazas, percibirán las remuneraciones que se determinen en el </t>
    </r>
    <r>
      <rPr>
        <b/>
        <sz val="10"/>
        <color rgb="FF595959"/>
        <rFont val="Arial"/>
        <family val="2"/>
      </rPr>
      <t>Tabulador de sueldos y salarios</t>
    </r>
    <r>
      <rPr>
        <sz val="10"/>
        <color rgb="FF595959"/>
        <rFont val="Arial"/>
        <family val="2"/>
      </rPr>
      <t>, el cual se integra en el presente presupuesto de egresos con base en lo establecido en los artículos 115 fracción IV y 127 de la Constitución Política de los Estados Unidos Mexicanos; sin que el total de erogaciones por servicios personales exceda de los montos aprobados en este Presupuesto.</t>
    </r>
  </si>
  <si>
    <t>111</t>
  </si>
  <si>
    <t>112</t>
  </si>
  <si>
    <t>113</t>
  </si>
  <si>
    <t>114</t>
  </si>
  <si>
    <t>121</t>
  </si>
  <si>
    <t>122</t>
  </si>
  <si>
    <t>123</t>
  </si>
  <si>
    <t>124</t>
  </si>
  <si>
    <t>131</t>
  </si>
  <si>
    <t>132</t>
  </si>
  <si>
    <t>133</t>
  </si>
  <si>
    <t>134</t>
  </si>
  <si>
    <t>135</t>
  </si>
  <si>
    <t>136</t>
  </si>
  <si>
    <t>137</t>
  </si>
  <si>
    <t>138</t>
  </si>
  <si>
    <t>141</t>
  </si>
  <si>
    <t>142</t>
  </si>
  <si>
    <t>143</t>
  </si>
  <si>
    <t>144</t>
  </si>
  <si>
    <t>151</t>
  </si>
  <si>
    <t>152</t>
  </si>
  <si>
    <t>153</t>
  </si>
  <si>
    <t>154</t>
  </si>
  <si>
    <t>155</t>
  </si>
  <si>
    <t>159</t>
  </si>
  <si>
    <t>161</t>
  </si>
  <si>
    <t>171</t>
  </si>
  <si>
    <t>172</t>
  </si>
  <si>
    <t>211</t>
  </si>
  <si>
    <t>212</t>
  </si>
  <si>
    <t>213</t>
  </si>
  <si>
    <t>214</t>
  </si>
  <si>
    <t>215</t>
  </si>
  <si>
    <t>216</t>
  </si>
  <si>
    <t>217</t>
  </si>
  <si>
    <t>218</t>
  </si>
  <si>
    <t>221</t>
  </si>
  <si>
    <t>222</t>
  </si>
  <si>
    <t>223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</si>
  <si>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</si>
  <si>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</si>
  <si>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</si>
  <si>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</si>
  <si>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</si>
  <si>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</si>
  <si>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</si>
  <si>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</si>
  <si>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</si>
  <si>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</si>
  <si>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</si>
  <si>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</si>
  <si>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</si>
  <si>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</si>
  <si>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</si>
  <si>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</si>
  <si>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</si>
  <si>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</si>
  <si>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251</t>
  </si>
  <si>
    <t>252</t>
  </si>
  <si>
    <t>253</t>
  </si>
  <si>
    <t>254</t>
  </si>
  <si>
    <t>255</t>
  </si>
  <si>
    <t>256</t>
  </si>
  <si>
    <t>259</t>
  </si>
  <si>
    <t>261</t>
  </si>
  <si>
    <t>262</t>
  </si>
  <si>
    <t>271</t>
  </si>
  <si>
    <t>272</t>
  </si>
  <si>
    <t>273</t>
  </si>
  <si>
    <t>274</t>
  </si>
  <si>
    <t>275</t>
  </si>
  <si>
    <t>281</t>
  </si>
  <si>
    <t>282</t>
  </si>
  <si>
    <t>283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</si>
  <si>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</si>
  <si>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</si>
  <si>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</si>
  <si>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</si>
  <si>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</si>
  <si>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</si>
  <si>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</si>
  <si>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</si>
  <si>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</si>
  <si>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</si>
  <si>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</si>
  <si>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</si>
  <si>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</si>
  <si>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</si>
  <si>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</si>
  <si>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</si>
  <si>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</si>
  <si>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</si>
  <si>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</si>
  <si>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</si>
  <si>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</si>
  <si>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</si>
  <si>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</si>
  <si>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</si>
  <si>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</si>
  <si>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</si>
  <si>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</si>
  <si>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</si>
  <si>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</si>
  <si>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</si>
  <si>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</si>
  <si>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</si>
  <si>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</si>
  <si>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</si>
  <si>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</si>
  <si>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</si>
  <si>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</si>
  <si>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</si>
  <si>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</si>
  <si>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</si>
  <si>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</si>
  <si>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</si>
  <si>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</si>
  <si>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</si>
  <si>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</si>
  <si>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</si>
  <si>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</si>
  <si>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</si>
  <si>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</si>
  <si>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</si>
  <si>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</si>
  <si>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</si>
  <si>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</si>
  <si>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</si>
  <si>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361</t>
  </si>
  <si>
    <t>362</t>
  </si>
  <si>
    <t>363</t>
  </si>
  <si>
    <t>364</t>
  </si>
  <si>
    <t>365</t>
  </si>
  <si>
    <t>366</t>
  </si>
  <si>
    <t>369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</si>
  <si>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</si>
  <si>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</si>
  <si>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</si>
  <si>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</si>
  <si>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</si>
  <si>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</si>
  <si>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</si>
  <si>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</si>
  <si>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</si>
  <si>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381</t>
  </si>
  <si>
    <t>382</t>
  </si>
  <si>
    <t>383</t>
  </si>
  <si>
    <t>384</t>
  </si>
  <si>
    <t>385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</si>
  <si>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</si>
  <si>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</si>
  <si>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</si>
  <si>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</si>
  <si>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</si>
  <si>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</si>
  <si>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</si>
  <si>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</si>
  <si>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</si>
  <si>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</si>
  <si>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</si>
  <si>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</si>
  <si>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</si>
  <si>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</si>
  <si>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</si>
  <si>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</si>
  <si>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</si>
  <si>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</si>
  <si>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421</t>
  </si>
  <si>
    <t>422</t>
  </si>
  <si>
    <t>423</t>
  </si>
  <si>
    <t>424</t>
  </si>
  <si>
    <t>425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</si>
  <si>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</si>
  <si>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</si>
  <si>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</si>
  <si>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</si>
  <si>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</si>
  <si>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</si>
  <si>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</si>
  <si>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</si>
  <si>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</si>
  <si>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441</t>
  </si>
  <si>
    <t>442</t>
  </si>
  <si>
    <t>443</t>
  </si>
  <si>
    <t>444</t>
  </si>
  <si>
    <t>445</t>
  </si>
  <si>
    <t>446</t>
  </si>
  <si>
    <t>447</t>
  </si>
  <si>
    <t>448</t>
  </si>
  <si>
    <t>451</t>
  </si>
  <si>
    <t>452</t>
  </si>
  <si>
    <t>459</t>
  </si>
  <si>
    <t>461</t>
  </si>
  <si>
    <t>462</t>
  </si>
  <si>
    <t>463</t>
  </si>
  <si>
    <t>464</t>
  </si>
  <si>
    <t>465</t>
  </si>
  <si>
    <t>466</t>
  </si>
  <si>
    <t>469</t>
  </si>
  <si>
    <t>471</t>
  </si>
  <si>
    <t>481</t>
  </si>
  <si>
    <t>482</t>
  </si>
  <si>
    <t>483</t>
  </si>
  <si>
    <t>484</t>
  </si>
  <si>
    <t>485</t>
  </si>
  <si>
    <t>491</t>
  </si>
  <si>
    <t>492</t>
  </si>
  <si>
    <t>493</t>
  </si>
  <si>
    <t>511</t>
  </si>
  <si>
    <t>512</t>
  </si>
  <si>
    <t>513</t>
  </si>
  <si>
    <t>514</t>
  </si>
  <si>
    <t>515</t>
  </si>
  <si>
    <t>519</t>
  </si>
  <si>
    <t>521</t>
  </si>
  <si>
    <t>522</t>
  </si>
  <si>
    <t>523</t>
  </si>
  <si>
    <t>529</t>
  </si>
  <si>
    <t>531</t>
  </si>
  <si>
    <t>532</t>
  </si>
  <si>
    <t>541</t>
  </si>
  <si>
    <t>542</t>
  </si>
  <si>
    <t>543</t>
  </si>
  <si>
    <t>544</t>
  </si>
  <si>
    <t>545</t>
  </si>
  <si>
    <t>549</t>
  </si>
  <si>
    <t>551</t>
  </si>
  <si>
    <t>561</t>
  </si>
  <si>
    <t>562</t>
  </si>
  <si>
    <t>563</t>
  </si>
  <si>
    <t>564</t>
  </si>
  <si>
    <t>565</t>
  </si>
  <si>
    <t>566</t>
  </si>
  <si>
    <t>567</t>
  </si>
  <si>
    <t>569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</si>
  <si>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</si>
  <si>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</si>
  <si>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</si>
  <si>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</si>
  <si>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</si>
  <si>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</si>
  <si>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</si>
  <si>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</si>
  <si>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</si>
  <si>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581</t>
  </si>
  <si>
    <t>582</t>
  </si>
  <si>
    <t>583</t>
  </si>
  <si>
    <t>589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</si>
  <si>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</si>
  <si>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</si>
  <si>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</si>
  <si>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</si>
  <si>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</si>
  <si>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</si>
  <si>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</si>
  <si>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</si>
  <si>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</si>
  <si>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611</t>
  </si>
  <si>
    <t>612</t>
  </si>
  <si>
    <t>613</t>
  </si>
  <si>
    <t>614</t>
  </si>
  <si>
    <t>615</t>
  </si>
  <si>
    <t>616</t>
  </si>
  <si>
    <t>617</t>
  </si>
  <si>
    <t>619</t>
  </si>
  <si>
    <t>621</t>
  </si>
  <si>
    <t>622</t>
  </si>
  <si>
    <t>623</t>
  </si>
  <si>
    <t>624</t>
  </si>
  <si>
    <t>625</t>
  </si>
  <si>
    <t>626</t>
  </si>
  <si>
    <t>627</t>
  </si>
  <si>
    <t>629</t>
  </si>
  <si>
    <t>631</t>
  </si>
  <si>
    <t>632</t>
  </si>
  <si>
    <t>711</t>
  </si>
  <si>
    <t>712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</si>
  <si>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</si>
  <si>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</si>
  <si>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</si>
  <si>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</si>
  <si>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</si>
  <si>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</si>
  <si>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</si>
  <si>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</si>
  <si>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</si>
  <si>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731</t>
  </si>
  <si>
    <t>732</t>
  </si>
  <si>
    <t>733</t>
  </si>
  <si>
    <t>734</t>
  </si>
  <si>
    <t>735</t>
  </si>
  <si>
    <t>739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</si>
  <si>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</si>
  <si>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</si>
  <si>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</si>
  <si>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</si>
  <si>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</si>
  <si>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</si>
  <si>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</si>
  <si>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</si>
  <si>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</si>
  <si>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</si>
  <si>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</si>
  <si>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</si>
  <si>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</si>
  <si>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</si>
  <si>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</si>
  <si>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</si>
  <si>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</si>
  <si>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</si>
  <si>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761</t>
  </si>
  <si>
    <t>762</t>
  </si>
  <si>
    <t>791</t>
  </si>
  <si>
    <t>792</t>
  </si>
  <si>
    <t>799</t>
  </si>
  <si>
    <t>811</t>
  </si>
  <si>
    <t>812</t>
  </si>
  <si>
    <t>813</t>
  </si>
  <si>
    <t>815</t>
  </si>
  <si>
    <t>832</t>
  </si>
  <si>
    <t>833</t>
  </si>
  <si>
    <t>835</t>
  </si>
  <si>
    <t>851</t>
  </si>
  <si>
    <t>852</t>
  </si>
  <si>
    <t>853</t>
  </si>
  <si>
    <t>911</t>
  </si>
  <si>
    <t>912</t>
  </si>
  <si>
    <t>913</t>
  </si>
  <si>
    <t>921</t>
  </si>
  <si>
    <t>922</t>
  </si>
  <si>
    <t>923</t>
  </si>
  <si>
    <t>931</t>
  </si>
  <si>
    <t>941</t>
  </si>
  <si>
    <t>951</t>
  </si>
  <si>
    <t>961</t>
  </si>
  <si>
    <t>962</t>
  </si>
  <si>
    <t>991</t>
  </si>
  <si>
    <t>PRESUPUESTO 2021</t>
  </si>
  <si>
    <t>00</t>
  </si>
  <si>
    <t>INGRESOS DERIVADOS DE FINANCIAMIENTOS</t>
  </si>
  <si>
    <t>PRESUPUESTO DE INGRESOS 2021</t>
  </si>
  <si>
    <t>INSTITUTO MUNICIPAL DE VIVIENDA DEL MUNICIPIO DE CELAYA, GUANAJUATO</t>
  </si>
  <si>
    <t>Capitales y Valores</t>
  </si>
  <si>
    <t>Ingreso por Venta de Casas (Unidad Basica de Vivienda)</t>
  </si>
  <si>
    <t>Ingreso por servicios administrativos tramite de escrituras</t>
  </si>
  <si>
    <t>INGRESOS DERIVADOS DE FINANCIAMIENTO</t>
  </si>
  <si>
    <t>08</t>
  </si>
  <si>
    <t xml:space="preserve">REMANENTES </t>
  </si>
  <si>
    <t>080503</t>
  </si>
  <si>
    <t>REMANENTE RECURSO PROPIO 2019</t>
  </si>
  <si>
    <t>080504</t>
  </si>
  <si>
    <t>REMANENTE RECURSO PROPIO 2020</t>
  </si>
  <si>
    <t>Ingresos por Reparación y mantenimiento de vivienda</t>
  </si>
  <si>
    <t>PRESUPUESTO DE EGRESOS 2021</t>
  </si>
  <si>
    <t>Previsiones de carácter laboral, economico y seg social</t>
  </si>
  <si>
    <t>Servicio de Agua</t>
  </si>
  <si>
    <t>Servicios de Redes</t>
  </si>
  <si>
    <t>Equipo de audio y de video</t>
  </si>
  <si>
    <t>Automóviles y camiones</t>
  </si>
  <si>
    <t>Remuneración por horas extraordinarias</t>
  </si>
  <si>
    <t>Gastos relacionados con actividades culturales, deportivas y de ayuda extraordinaria</t>
  </si>
  <si>
    <t>2.2.6.1</t>
  </si>
  <si>
    <t>No. De Plazas</t>
  </si>
  <si>
    <t>Suma Total Anual</t>
  </si>
  <si>
    <t>Cap. 3000</t>
  </si>
  <si>
    <t>ISR Gratificación anual</t>
  </si>
  <si>
    <t>ISR Prima Vacacional</t>
  </si>
  <si>
    <t>ISR sueldos anual</t>
  </si>
  <si>
    <r>
      <t>En el ejercicio fiscal 2021, la Entidad contará con</t>
    </r>
    <r>
      <rPr>
        <u/>
        <sz val="10"/>
        <color rgb="FF595959"/>
        <rFont val="Arial"/>
        <family val="2"/>
      </rPr>
      <t xml:space="preserve"> </t>
    </r>
    <r>
      <rPr>
        <u/>
        <sz val="10"/>
        <rFont val="Arial"/>
        <family val="2"/>
      </rPr>
      <t>15</t>
    </r>
    <r>
      <rPr>
        <sz val="10"/>
        <color rgb="FF595959"/>
        <rFont val="Arial"/>
        <family val="2"/>
      </rPr>
      <t xml:space="preserve"> plazas de conformidad con lo siguiente:</t>
    </r>
  </si>
  <si>
    <t>Comtempla: total percep. Mensual + Gratif. Mensual + PV mensual + imss mensual + ret. Aguinaldo mensual + ret. Pv mensual +ret. Isr salario mensual</t>
  </si>
  <si>
    <t>Imss Anual</t>
  </si>
  <si>
    <t>GA</t>
  </si>
  <si>
    <t>PV</t>
  </si>
  <si>
    <t>Retenciones</t>
  </si>
  <si>
    <t>[Plantilla 2021 vs 2020 (12-01-21).xlsx]PLANXPROG-1'!</t>
  </si>
  <si>
    <t>[Plantilla 2021 vs 2020 (12-01-21).xlsx]TABULADOR'!</t>
  </si>
  <si>
    <t>Etiquetas de fila</t>
  </si>
  <si>
    <t>(en blanco)</t>
  </si>
  <si>
    <t>Total general</t>
  </si>
  <si>
    <t>Suma de APROBADO</t>
  </si>
  <si>
    <r>
      <t xml:space="preserve">El presupuesto de egresos con base en la </t>
    </r>
    <r>
      <rPr>
        <b/>
        <sz val="11"/>
        <color rgb="FF595959"/>
        <rFont val="Arial"/>
        <family val="2"/>
      </rPr>
      <t>Clasificación por Objeto del Gasto</t>
    </r>
    <r>
      <rPr>
        <sz val="11"/>
        <color rgb="FF595959"/>
        <rFont val="Arial"/>
        <family val="2"/>
      </rPr>
      <t xml:space="preserve"> </t>
    </r>
  </si>
  <si>
    <t xml:space="preserve"> El presupuesto de egresos de la entidad del ejercicio 2021 con base en la Clasificación Administrativa</t>
  </si>
  <si>
    <t>Clasificación Administrativa</t>
  </si>
  <si>
    <t>OTRAS ENTIDADES PARAMUNICIPALES</t>
  </si>
  <si>
    <t>Presupuesto Aprobado</t>
  </si>
  <si>
    <t>Instituto Municipal de Vivienda</t>
  </si>
  <si>
    <t>Clasificación Funcional del Gasto (Finalidad, Función y Subfunción)</t>
  </si>
  <si>
    <t>Clasificación Programatica</t>
  </si>
  <si>
    <t>PRIORIDAD</t>
  </si>
  <si>
    <t>DENOMINACION</t>
  </si>
  <si>
    <t>TRANSFERENCIAS  ASIGNACIONES, SUBSIDIOS Y OTRAS AYUDAS</t>
  </si>
  <si>
    <t>INVERSION PUBLICA</t>
  </si>
  <si>
    <t>PRIORIDADES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</si>
</sst>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0_ ;\-0\ 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name val="Arial"/>
      <family val="2"/>
    </font>
    <font>
      <sz val="9"/>
      <color rgb="FF911844"/>
      <name val="Segoe U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rgb="FF595959"/>
      <name val="Arial"/>
      <family val="2"/>
    </font>
    <font>
      <b/>
      <vertAlign val="superscript"/>
      <sz val="9"/>
      <color rgb="FF595959"/>
      <name val="Calibri Light"/>
      <family val="2"/>
    </font>
    <font>
      <sz val="9"/>
      <color rgb="FF595959"/>
      <name val="Calibri Light"/>
      <family val="2"/>
    </font>
    <font>
      <sz val="11"/>
      <color rgb="FF595959"/>
      <name val="Arial"/>
      <family val="2"/>
    </font>
    <font>
      <sz val="9"/>
      <color rgb="FF0070C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u/>
      <sz val="10"/>
      <color rgb="FF595959"/>
      <name val="Arial"/>
      <family val="2"/>
    </font>
    <font>
      <b/>
      <sz val="9"/>
      <color theme="0"/>
      <name val="Arial"/>
      <family val="2"/>
    </font>
    <font>
      <b/>
      <sz val="14"/>
      <color theme="4" tint="-0.499984740745262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4" tint="-0.499984740745262"/>
      <name val="Arial"/>
      <family val="2"/>
    </font>
    <font>
      <sz val="10"/>
      <color rgb="FF0070C0"/>
      <name val="Arial"/>
      <family val="2"/>
    </font>
    <font>
      <b/>
      <sz val="9"/>
      <color rgb="FF595959"/>
      <name val="Arial"/>
      <family val="2"/>
    </font>
    <font>
      <b/>
      <sz val="10"/>
      <color rgb="FF0070C0"/>
      <name val="Arial"/>
      <family val="2"/>
    </font>
    <font>
      <sz val="8"/>
      <color theme="0"/>
      <name val="Arial"/>
      <family val="2"/>
    </font>
    <font>
      <sz val="8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u/>
      <sz val="10"/>
      <name val="Arial"/>
      <family val="2"/>
    </font>
    <font>
      <b/>
      <sz val="8"/>
      <color theme="0"/>
      <name val="Arial"/>
      <family val="2"/>
    </font>
    <font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u/>
      <sz val="14"/>
      <color rgb="FF0070C0"/>
      <name val="Calibri"/>
      <family val="2"/>
      <scheme val="minor"/>
    </font>
    <font>
      <b/>
      <sz val="8"/>
      <color indexed="81"/>
      <name val="Tahoma"/>
      <family val="2"/>
    </font>
    <font>
      <b/>
      <sz val="12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rgb="FF595959"/>
      <name val="Arial"/>
      <family val="2"/>
    </font>
    <font>
      <b/>
      <sz val="1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top="1" bottom="1">
        <stop position="0">
          <color theme="8" tint="-0.49803155613879818"/>
        </stop>
        <stop position="1">
          <color theme="8"/>
        </stop>
      </gradientFill>
    </fill>
    <fill>
      <patternFill patternType="solid">
        <fgColor theme="8" tint="0.59999389629810485"/>
        <bgColor indexed="64"/>
      </patternFill>
    </fill>
    <fill>
      <gradientFill degree="135">
        <stop position="0">
          <color theme="8" tint="0.59999389629810485"/>
        </stop>
        <stop position="1">
          <color theme="8" tint="0.40000610370189521"/>
        </stop>
      </gradientFill>
    </fill>
    <fill>
      <gradientFill degree="135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  <fill>
      <patternFill patternType="solid">
        <fgColor rgb="FFFFFFFF"/>
        <bgColor indexed="64"/>
      </patternFill>
    </fill>
    <fill>
      <patternFill patternType="solid">
        <fgColor theme="4" tint="-0.499984740745262"/>
        <bgColor indexed="64"/>
      </patternFill>
    </fill>
    <fill>
      <gradientFill degree="45">
        <stop position="0">
          <color theme="4" tint="-0.25098422193060094"/>
        </stop>
        <stop position="0.5">
          <color theme="4"/>
        </stop>
        <stop position="1">
          <color theme="4" tint="-0.25098422193060094"/>
        </stop>
      </gradientFill>
    </fill>
    <fill>
      <patternFill patternType="solid">
        <fgColor theme="4" tint="0.79998168889431442"/>
        <bgColor indexed="64"/>
      </patternFill>
    </fill>
    <fill>
      <gradientFill degree="45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  <fill>
      <gradientFill degree="135">
        <stop position="0">
          <color theme="4" tint="0.40000610370189521"/>
        </stop>
        <stop position="0.5">
          <color theme="4" tint="0.80001220740379042"/>
        </stop>
        <stop position="1">
          <color theme="4" tint="0.40000610370189521"/>
        </stop>
      </gradientFill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6" tint="0.79998168889431442"/>
        <bgColor indexed="64"/>
      </patternFill>
    </fill>
    <fill>
      <gradientFill degree="135">
        <stop position="0">
          <color rgb="FF2A4B86"/>
        </stop>
        <stop position="1">
          <color rgb="FF458DCF"/>
        </stop>
      </gradientFill>
    </fill>
    <fill>
      <gradientFill degree="225">
        <stop position="0">
          <color theme="8" tint="-0.49803155613879818"/>
        </stop>
        <stop position="1">
          <color theme="8"/>
        </stop>
      </gradientFill>
    </fill>
    <fill>
      <patternFill patternType="solid">
        <fgColor theme="4" tint="-0.499984740745262"/>
        <bgColor auto="1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39" fillId="0" borderId="0" applyNumberFormat="0" applyFill="0" applyBorder="0" applyAlignment="0" applyProtection="0"/>
  </cellStyleXfs>
  <cellXfs count="258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43" fontId="3" fillId="0" borderId="0" xfId="1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wrapText="1"/>
    </xf>
    <xf numFmtId="0" fontId="0" fillId="0" borderId="0" xfId="0" applyFill="1"/>
    <xf numFmtId="0" fontId="3" fillId="0" borderId="0" xfId="0" applyFont="1" applyFill="1"/>
    <xf numFmtId="43" fontId="3" fillId="0" borderId="0" xfId="1" applyFont="1" applyFill="1" applyAlignment="1">
      <alignment horizontal="center"/>
    </xf>
    <xf numFmtId="43" fontId="0" fillId="0" borderId="0" xfId="0" applyNumberFormat="1"/>
    <xf numFmtId="0" fontId="8" fillId="0" borderId="0" xfId="0" applyFont="1"/>
    <xf numFmtId="0" fontId="10" fillId="0" borderId="0" xfId="0" applyFont="1"/>
    <xf numFmtId="43" fontId="10" fillId="0" borderId="0" xfId="0" applyNumberFormat="1" applyFont="1"/>
    <xf numFmtId="49" fontId="11" fillId="3" borderId="0" xfId="0" applyNumberFormat="1" applyFont="1" applyFill="1" applyBorder="1" applyAlignment="1">
      <alignment horizontal="center" vertical="center"/>
    </xf>
    <xf numFmtId="49" fontId="11" fillId="3" borderId="0" xfId="0" applyNumberFormat="1" applyFont="1" applyFill="1" applyBorder="1" applyAlignment="1">
      <alignment horizontal="left"/>
    </xf>
    <xf numFmtId="0" fontId="12" fillId="4" borderId="0" xfId="0" applyNumberFormat="1" applyFont="1" applyFill="1" applyBorder="1" applyAlignment="1">
      <alignment horizontal="center" vertical="center"/>
    </xf>
    <xf numFmtId="49" fontId="12" fillId="4" borderId="0" xfId="0" applyNumberFormat="1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49" fontId="11" fillId="3" borderId="0" xfId="0" applyNumberFormat="1" applyFont="1" applyFill="1" applyBorder="1" applyAlignment="1">
      <alignment horizontal="center"/>
    </xf>
    <xf numFmtId="49" fontId="12" fillId="4" borderId="0" xfId="0" applyNumberFormat="1" applyFont="1" applyFill="1" applyBorder="1" applyAlignment="1">
      <alignment horizontal="center"/>
    </xf>
    <xf numFmtId="0" fontId="11" fillId="3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/>
    <xf numFmtId="0" fontId="0" fillId="0" borderId="0" xfId="0" applyAlignment="1">
      <alignment wrapText="1"/>
    </xf>
    <xf numFmtId="43" fontId="0" fillId="0" borderId="0" xfId="1" applyFont="1" applyFill="1"/>
    <xf numFmtId="0" fontId="3" fillId="5" borderId="0" xfId="0" applyFont="1" applyFill="1" applyAlignment="1">
      <alignment horizontal="left"/>
    </xf>
    <xf numFmtId="0" fontId="17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19" fillId="6" borderId="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wrapText="1"/>
    </xf>
    <xf numFmtId="0" fontId="16" fillId="7" borderId="3" xfId="0" applyFont="1" applyFill="1" applyBorder="1" applyAlignment="1">
      <alignment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2" fillId="0" borderId="0" xfId="0" applyFont="1" applyAlignment="1">
      <alignment horizontal="center" wrapText="1"/>
    </xf>
    <xf numFmtId="43" fontId="18" fillId="8" borderId="2" xfId="1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wrapText="1"/>
    </xf>
    <xf numFmtId="0" fontId="17" fillId="10" borderId="5" xfId="0" applyFont="1" applyFill="1" applyBorder="1" applyAlignment="1">
      <alignment horizontal="center" vertical="center" wrapText="1"/>
    </xf>
    <xf numFmtId="0" fontId="17" fillId="10" borderId="6" xfId="0" applyFont="1" applyFill="1" applyBorder="1" applyAlignment="1">
      <alignment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18" fillId="9" borderId="5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wrapText="1"/>
    </xf>
    <xf numFmtId="0" fontId="26" fillId="0" borderId="6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0" xfId="0" applyFont="1" applyAlignment="1">
      <alignment wrapText="1"/>
    </xf>
    <xf numFmtId="0" fontId="18" fillId="11" borderId="2" xfId="0" applyFont="1" applyFill="1" applyBorder="1" applyAlignment="1">
      <alignment wrapText="1"/>
    </xf>
    <xf numFmtId="0" fontId="16" fillId="0" borderId="5" xfId="0" applyFont="1" applyBorder="1" applyAlignment="1">
      <alignment wrapText="1"/>
    </xf>
    <xf numFmtId="43" fontId="16" fillId="0" borderId="6" xfId="1" applyFont="1" applyBorder="1" applyAlignment="1">
      <alignment wrapText="1"/>
    </xf>
    <xf numFmtId="0" fontId="17" fillId="12" borderId="5" xfId="0" applyFont="1" applyFill="1" applyBorder="1" applyAlignment="1">
      <alignment horizontal="center" vertical="center" wrapText="1"/>
    </xf>
    <xf numFmtId="0" fontId="17" fillId="12" borderId="6" xfId="0" applyFont="1" applyFill="1" applyBorder="1" applyAlignment="1">
      <alignment wrapText="1"/>
    </xf>
    <xf numFmtId="0" fontId="0" fillId="12" borderId="6" xfId="0" applyFont="1" applyFill="1" applyBorder="1" applyAlignment="1">
      <alignment wrapText="1"/>
    </xf>
    <xf numFmtId="0" fontId="0" fillId="10" borderId="6" xfId="0" applyFont="1" applyFill="1" applyBorder="1" applyAlignment="1">
      <alignment wrapText="1"/>
    </xf>
    <xf numFmtId="0" fontId="26" fillId="10" borderId="6" xfId="0" applyFont="1" applyFill="1" applyBorder="1" applyAlignment="1">
      <alignment wrapText="1"/>
    </xf>
    <xf numFmtId="0" fontId="31" fillId="0" borderId="0" xfId="0" applyFont="1" applyAlignment="1">
      <alignment wrapText="1"/>
    </xf>
    <xf numFmtId="0" fontId="19" fillId="13" borderId="3" xfId="0" applyFont="1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18" fillId="11" borderId="3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0" fontId="36" fillId="11" borderId="2" xfId="0" applyFont="1" applyFill="1" applyBorder="1" applyAlignment="1">
      <alignment wrapText="1"/>
    </xf>
    <xf numFmtId="0" fontId="38" fillId="0" borderId="0" xfId="0" applyFont="1" applyFill="1" applyBorder="1" applyAlignment="1">
      <alignment wrapText="1"/>
    </xf>
    <xf numFmtId="43" fontId="0" fillId="0" borderId="0" xfId="0" applyNumberFormat="1" applyAlignment="1">
      <alignment wrapText="1"/>
    </xf>
    <xf numFmtId="43" fontId="39" fillId="0" borderId="0" xfId="3" applyNumberFormat="1"/>
    <xf numFmtId="164" fontId="0" fillId="0" borderId="0" xfId="0" applyNumberFormat="1"/>
    <xf numFmtId="164" fontId="16" fillId="0" borderId="3" xfId="1" applyNumberFormat="1" applyFont="1" applyBorder="1" applyAlignment="1">
      <alignment wrapText="1"/>
    </xf>
    <xf numFmtId="164" fontId="16" fillId="7" borderId="3" xfId="1" applyNumberFormat="1" applyFont="1" applyFill="1" applyBorder="1" applyAlignment="1">
      <alignment wrapText="1"/>
    </xf>
    <xf numFmtId="164" fontId="20" fillId="7" borderId="3" xfId="1" applyNumberFormat="1" applyFont="1" applyFill="1" applyBorder="1" applyAlignment="1">
      <alignment wrapText="1"/>
    </xf>
    <xf numFmtId="164" fontId="16" fillId="0" borderId="3" xfId="0" applyNumberFormat="1" applyFont="1" applyBorder="1" applyAlignment="1">
      <alignment wrapText="1"/>
    </xf>
    <xf numFmtId="164" fontId="18" fillId="13" borderId="3" xfId="0" applyNumberFormat="1" applyFont="1" applyFill="1" applyBorder="1" applyAlignment="1">
      <alignment wrapText="1"/>
    </xf>
    <xf numFmtId="164" fontId="38" fillId="0" borderId="6" xfId="1" applyNumberFormat="1" applyFont="1" applyBorder="1" applyAlignment="1">
      <alignment wrapText="1"/>
    </xf>
    <xf numFmtId="164" fontId="38" fillId="14" borderId="6" xfId="1" applyNumberFormat="1" applyFont="1" applyFill="1" applyBorder="1" applyAlignment="1">
      <alignment wrapText="1"/>
    </xf>
    <xf numFmtId="43" fontId="0" fillId="0" borderId="0" xfId="1" applyFont="1" applyAlignment="1">
      <alignment horizontal="center"/>
    </xf>
    <xf numFmtId="43" fontId="0" fillId="0" borderId="0" xfId="1" applyFont="1" applyFill="1" applyAlignment="1">
      <alignment horizontal="center"/>
    </xf>
    <xf numFmtId="43" fontId="13" fillId="0" borderId="0" xfId="1" applyFont="1"/>
    <xf numFmtId="43" fontId="11" fillId="3" borderId="0" xfId="1" applyFont="1" applyFill="1" applyBorder="1" applyAlignment="1">
      <alignment horizontal="left"/>
    </xf>
    <xf numFmtId="43" fontId="12" fillId="4" borderId="0" xfId="1" applyFont="1" applyFill="1" applyBorder="1" applyAlignment="1">
      <alignment horizontal="left"/>
    </xf>
    <xf numFmtId="43" fontId="16" fillId="7" borderId="3" xfId="1" applyFont="1" applyFill="1" applyBorder="1" applyAlignment="1">
      <alignment wrapText="1"/>
    </xf>
    <xf numFmtId="43" fontId="18" fillId="6" borderId="3" xfId="1" applyFont="1" applyFill="1" applyBorder="1" applyAlignment="1">
      <alignment horizontal="center" vertical="center" wrapText="1"/>
    </xf>
    <xf numFmtId="43" fontId="3" fillId="5" borderId="0" xfId="1" applyFont="1" applyFill="1"/>
    <xf numFmtId="43" fontId="13" fillId="0" borderId="0" xfId="1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43" fontId="13" fillId="0" borderId="0" xfId="1" applyFont="1" applyFill="1"/>
    <xf numFmtId="43" fontId="14" fillId="0" borderId="0" xfId="1" applyFont="1"/>
    <xf numFmtId="0" fontId="14" fillId="0" borderId="0" xfId="0" applyFont="1" applyAlignment="1">
      <alignment wrapText="1"/>
    </xf>
    <xf numFmtId="43" fontId="18" fillId="11" borderId="6" xfId="1" applyFont="1" applyFill="1" applyBorder="1" applyAlignment="1">
      <alignment wrapText="1"/>
    </xf>
    <xf numFmtId="43" fontId="0" fillId="0" borderId="3" xfId="1" applyFont="1" applyBorder="1" applyAlignment="1">
      <alignment wrapText="1"/>
    </xf>
    <xf numFmtId="0" fontId="24" fillId="0" borderId="3" xfId="0" applyFont="1" applyBorder="1" applyAlignment="1">
      <alignment horizontal="center" wrapText="1"/>
    </xf>
    <xf numFmtId="0" fontId="33" fillId="0" borderId="3" xfId="0" applyFont="1" applyFill="1" applyBorder="1" applyAlignment="1">
      <alignment horizontal="center" vertical="center" wrapText="1"/>
    </xf>
    <xf numFmtId="1" fontId="24" fillId="0" borderId="3" xfId="0" applyNumberFormat="1" applyFont="1" applyBorder="1" applyAlignment="1">
      <alignment horizontal="center" wrapText="1"/>
    </xf>
    <xf numFmtId="1" fontId="18" fillId="11" borderId="3" xfId="0" applyNumberFormat="1" applyFont="1" applyFill="1" applyBorder="1" applyAlignment="1">
      <alignment horizontal="center" vertical="center" wrapText="1"/>
    </xf>
    <xf numFmtId="1" fontId="33" fillId="0" borderId="3" xfId="0" applyNumberFormat="1" applyFont="1" applyFill="1" applyBorder="1" applyAlignment="1">
      <alignment horizontal="center" vertical="center" wrapText="1"/>
    </xf>
    <xf numFmtId="0" fontId="46" fillId="11" borderId="3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left" wrapText="1"/>
    </xf>
    <xf numFmtId="43" fontId="27" fillId="0" borderId="6" xfId="1" applyFont="1" applyBorder="1" applyAlignment="1">
      <alignment wrapText="1"/>
    </xf>
    <xf numFmtId="43" fontId="38" fillId="0" borderId="0" xfId="0" applyNumberFormat="1" applyFont="1" applyAlignment="1">
      <alignment wrapText="1"/>
    </xf>
    <xf numFmtId="43" fontId="0" fillId="0" borderId="6" xfId="1" applyNumberFormat="1" applyFont="1" applyFill="1" applyBorder="1" applyAlignment="1">
      <alignment wrapText="1"/>
    </xf>
    <xf numFmtId="164" fontId="0" fillId="0" borderId="6" xfId="1" applyNumberFormat="1" applyFont="1" applyFill="1" applyBorder="1" applyAlignment="1">
      <alignment wrapText="1"/>
    </xf>
    <xf numFmtId="165" fontId="38" fillId="0" borderId="6" xfId="1" applyNumberFormat="1" applyFont="1" applyFill="1" applyBorder="1" applyAlignment="1">
      <alignment wrapText="1"/>
    </xf>
    <xf numFmtId="0" fontId="3" fillId="0" borderId="0" xfId="0" quotePrefix="1" applyFont="1" applyFill="1" applyBorder="1" applyAlignment="1">
      <alignment horizontal="center" vertical="center"/>
    </xf>
    <xf numFmtId="0" fontId="2" fillId="15" borderId="0" xfId="0" applyFont="1" applyFill="1" applyAlignment="1">
      <alignment horizontal="center" wrapText="1"/>
    </xf>
    <xf numFmtId="0" fontId="2" fillId="15" borderId="0" xfId="0" applyFont="1" applyFill="1" applyAlignment="1">
      <alignment horizontal="center"/>
    </xf>
    <xf numFmtId="43" fontId="2" fillId="15" borderId="0" xfId="1" applyFont="1" applyFill="1" applyAlignment="1">
      <alignment horizontal="center" wrapText="1"/>
    </xf>
    <xf numFmtId="43" fontId="2" fillId="15" borderId="0" xfId="0" applyNumberFormat="1" applyFont="1" applyFill="1" applyAlignment="1">
      <alignment horizontal="center" vertical="center"/>
    </xf>
    <xf numFmtId="0" fontId="14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43" fontId="13" fillId="0" borderId="0" xfId="0" applyNumberFormat="1" applyFont="1"/>
    <xf numFmtId="0" fontId="2" fillId="16" borderId="0" xfId="0" applyFont="1" applyFill="1" applyBorder="1" applyAlignment="1">
      <alignment horizontal="center" vertical="center"/>
    </xf>
    <xf numFmtId="0" fontId="2" fillId="16" borderId="0" xfId="0" applyFont="1" applyFill="1" applyBorder="1" applyAlignment="1">
      <alignment horizontal="center" vertical="center" wrapText="1"/>
    </xf>
    <xf numFmtId="43" fontId="2" fillId="16" borderId="0" xfId="1" applyFont="1" applyFill="1" applyBorder="1" applyAlignment="1">
      <alignment horizontal="center" vertical="center"/>
    </xf>
    <xf numFmtId="0" fontId="2" fillId="16" borderId="0" xfId="0" applyFont="1" applyFill="1" applyAlignment="1">
      <alignment horizontal="center" vertical="center" wrapText="1"/>
    </xf>
    <xf numFmtId="0" fontId="2" fillId="16" borderId="0" xfId="0" applyFont="1" applyFill="1" applyAlignment="1">
      <alignment horizontal="center" vertical="center"/>
    </xf>
    <xf numFmtId="43" fontId="2" fillId="16" borderId="0" xfId="1" applyFont="1" applyFill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43" fontId="9" fillId="16" borderId="0" xfId="1" applyFont="1" applyFill="1" applyAlignment="1">
      <alignment horizontal="center" vertical="center"/>
    </xf>
    <xf numFmtId="0" fontId="9" fillId="16" borderId="0" xfId="0" applyFont="1" applyFill="1" applyAlignment="1">
      <alignment horizontal="center" vertical="center"/>
    </xf>
    <xf numFmtId="43" fontId="0" fillId="0" borderId="6" xfId="1" applyFont="1" applyBorder="1" applyAlignment="1">
      <alignment wrapText="1"/>
    </xf>
    <xf numFmtId="43" fontId="3" fillId="12" borderId="6" xfId="1" applyFont="1" applyFill="1" applyBorder="1" applyAlignment="1">
      <alignment wrapText="1"/>
    </xf>
    <xf numFmtId="43" fontId="3" fillId="10" borderId="6" xfId="1" applyFont="1" applyFill="1" applyBorder="1" applyAlignment="1">
      <alignment wrapText="1"/>
    </xf>
    <xf numFmtId="43" fontId="49" fillId="0" borderId="0" xfId="1" applyFont="1"/>
    <xf numFmtId="164" fontId="48" fillId="0" borderId="0" xfId="1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164" fontId="48" fillId="0" borderId="3" xfId="1" applyNumberFormat="1" applyFont="1" applyBorder="1" applyAlignment="1">
      <alignment horizontal="center" vertical="center" wrapText="1"/>
    </xf>
    <xf numFmtId="164" fontId="48" fillId="0" borderId="3" xfId="1" applyNumberFormat="1" applyFont="1" applyBorder="1" applyAlignment="1">
      <alignment vertical="center" wrapText="1"/>
    </xf>
    <xf numFmtId="164" fontId="0" fillId="0" borderId="0" xfId="0" applyNumberFormat="1" applyAlignment="1">
      <alignment horizontal="left" vertical="center"/>
    </xf>
    <xf numFmtId="0" fontId="24" fillId="0" borderId="3" xfId="0" applyFont="1" applyFill="1" applyBorder="1" applyAlignment="1">
      <alignment horizontal="center" wrapText="1"/>
    </xf>
    <xf numFmtId="0" fontId="55" fillId="11" borderId="3" xfId="0" applyFont="1" applyFill="1" applyBorder="1" applyAlignment="1">
      <alignment horizontal="center" vertical="center" wrapText="1"/>
    </xf>
    <xf numFmtId="0" fontId="49" fillId="0" borderId="0" xfId="0" applyFont="1" applyAlignment="1"/>
    <xf numFmtId="164" fontId="3" fillId="0" borderId="0" xfId="0" applyNumberFormat="1" applyFont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35" fillId="0" borderId="0" xfId="0" applyFont="1" applyFill="1" applyBorder="1" applyAlignment="1">
      <alignment horizontal="center" vertical="center" textRotation="90" wrapText="1"/>
    </xf>
    <xf numFmtId="0" fontId="29" fillId="0" borderId="0" xfId="0" applyFont="1" applyFill="1" applyBorder="1" applyAlignment="1">
      <alignment horizontal="right" wrapText="1"/>
    </xf>
    <xf numFmtId="0" fontId="3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164" fontId="48" fillId="0" borderId="0" xfId="1" applyNumberFormat="1" applyFont="1" applyFill="1" applyAlignment="1">
      <alignment horizontal="center" vertical="center" wrapText="1"/>
    </xf>
    <xf numFmtId="164" fontId="16" fillId="0" borderId="6" xfId="1" applyNumberFormat="1" applyFont="1" applyBorder="1" applyAlignment="1">
      <alignment wrapText="1"/>
    </xf>
    <xf numFmtId="43" fontId="2" fillId="9" borderId="2" xfId="1" applyFont="1" applyFill="1" applyBorder="1" applyAlignment="1">
      <alignment wrapText="1"/>
    </xf>
    <xf numFmtId="43" fontId="2" fillId="9" borderId="6" xfId="1" applyFont="1" applyFill="1" applyBorder="1" applyAlignment="1">
      <alignment wrapText="1"/>
    </xf>
    <xf numFmtId="43" fontId="0" fillId="0" borderId="3" xfId="1" applyFont="1" applyBorder="1"/>
    <xf numFmtId="43" fontId="25" fillId="10" borderId="6" xfId="1" applyFont="1" applyFill="1" applyBorder="1" applyAlignment="1">
      <alignment wrapText="1"/>
    </xf>
    <xf numFmtId="43" fontId="54" fillId="10" borderId="2" xfId="1" applyFont="1" applyFill="1" applyBorder="1" applyAlignment="1">
      <alignment wrapText="1"/>
    </xf>
    <xf numFmtId="43" fontId="38" fillId="0" borderId="6" xfId="1" applyNumberFormat="1" applyFont="1" applyBorder="1" applyAlignment="1">
      <alignment wrapText="1"/>
    </xf>
    <xf numFmtId="43" fontId="27" fillId="14" borderId="6" xfId="1" applyFont="1" applyFill="1" applyBorder="1" applyAlignment="1">
      <alignment wrapText="1"/>
    </xf>
    <xf numFmtId="43" fontId="0" fillId="0" borderId="0" xfId="1" applyFont="1" applyAlignment="1">
      <alignment wrapText="1"/>
    </xf>
    <xf numFmtId="0" fontId="49" fillId="0" borderId="0" xfId="0" quotePrefix="1" applyFont="1"/>
    <xf numFmtId="0" fontId="18" fillId="6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wrapText="1"/>
    </xf>
    <xf numFmtId="43" fontId="0" fillId="0" borderId="6" xfId="1" applyFont="1" applyFill="1" applyBorder="1" applyAlignment="1">
      <alignment wrapText="1"/>
    </xf>
    <xf numFmtId="0" fontId="29" fillId="17" borderId="0" xfId="0" applyFont="1" applyFill="1" applyAlignment="1">
      <alignment horizontal="center" vertical="center"/>
    </xf>
    <xf numFmtId="166" fontId="58" fillId="0" borderId="0" xfId="1" applyNumberFormat="1" applyFont="1" applyFill="1" applyAlignment="1">
      <alignment horizontal="center"/>
    </xf>
    <xf numFmtId="43" fontId="58" fillId="0" borderId="0" xfId="1" applyFont="1" applyFill="1"/>
    <xf numFmtId="0" fontId="4" fillId="2" borderId="0" xfId="0" applyFont="1" applyFill="1" applyAlignment="1">
      <alignment horizontal="center" vertical="center"/>
    </xf>
    <xf numFmtId="0" fontId="5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3" fillId="0" borderId="0" xfId="2" applyFont="1" applyBorder="1" applyAlignment="1">
      <alignment horizontal="center" vertical="center"/>
    </xf>
    <xf numFmtId="0" fontId="44" fillId="0" borderId="0" xfId="2" applyFont="1" applyBorder="1" applyAlignment="1">
      <alignment horizontal="center"/>
    </xf>
    <xf numFmtId="0" fontId="51" fillId="0" borderId="0" xfId="2" applyFont="1" applyBorder="1" applyAlignment="1">
      <alignment horizontal="center" vertical="center"/>
    </xf>
    <xf numFmtId="0" fontId="52" fillId="0" borderId="0" xfId="2" applyFont="1" applyBorder="1" applyAlignment="1">
      <alignment horizontal="center"/>
    </xf>
    <xf numFmtId="0" fontId="42" fillId="0" borderId="0" xfId="2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43" fontId="15" fillId="0" borderId="0" xfId="1" applyFont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43" fontId="23" fillId="0" borderId="4" xfId="1" applyFont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wrapText="1"/>
    </xf>
    <xf numFmtId="0" fontId="17" fillId="10" borderId="2" xfId="0" applyFont="1" applyFill="1" applyBorder="1" applyAlignment="1">
      <alignment wrapText="1"/>
    </xf>
    <xf numFmtId="0" fontId="16" fillId="0" borderId="0" xfId="0" applyFont="1" applyAlignment="1">
      <alignment horizontal="left" vertical="center" wrapText="1"/>
    </xf>
    <xf numFmtId="0" fontId="30" fillId="0" borderId="0" xfId="0" applyFont="1" applyFill="1" applyAlignment="1">
      <alignment horizontal="center" vertical="center"/>
    </xf>
    <xf numFmtId="0" fontId="18" fillId="6" borderId="1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wrapText="1"/>
    </xf>
    <xf numFmtId="0" fontId="18" fillId="6" borderId="2" xfId="0" applyFont="1" applyFill="1" applyBorder="1" applyAlignment="1">
      <alignment wrapText="1"/>
    </xf>
    <xf numFmtId="0" fontId="2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57" fillId="0" borderId="0" xfId="0" applyFont="1" applyFill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29" fillId="11" borderId="7" xfId="0" applyFont="1" applyFill="1" applyBorder="1" applyAlignment="1">
      <alignment wrapText="1"/>
    </xf>
    <xf numFmtId="0" fontId="29" fillId="11" borderId="6" xfId="0" applyFont="1" applyFill="1" applyBorder="1" applyAlignment="1">
      <alignment wrapText="1"/>
    </xf>
    <xf numFmtId="0" fontId="16" fillId="0" borderId="4" xfId="0" applyFont="1" applyBorder="1" applyAlignment="1">
      <alignment horizontal="left" vertical="center" wrapText="1"/>
    </xf>
    <xf numFmtId="0" fontId="18" fillId="11" borderId="1" xfId="0" applyFont="1" applyFill="1" applyBorder="1" applyAlignment="1">
      <alignment wrapText="1"/>
    </xf>
    <xf numFmtId="0" fontId="18" fillId="11" borderId="2" xfId="0" applyFont="1" applyFill="1" applyBorder="1" applyAlignment="1">
      <alignment wrapText="1"/>
    </xf>
    <xf numFmtId="0" fontId="6" fillId="18" borderId="0" xfId="0" applyFont="1" applyFill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9" fillId="13" borderId="1" xfId="0" applyFont="1" applyFill="1" applyBorder="1" applyAlignment="1">
      <alignment wrapText="1"/>
    </xf>
    <xf numFmtId="0" fontId="19" fillId="13" borderId="8" xfId="0" applyFont="1" applyFill="1" applyBorder="1" applyAlignment="1">
      <alignment wrapText="1"/>
    </xf>
    <xf numFmtId="0" fontId="19" fillId="13" borderId="2" xfId="0" applyFont="1" applyFill="1" applyBorder="1" applyAlignment="1">
      <alignment wrapText="1"/>
    </xf>
    <xf numFmtId="0" fontId="16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4" fillId="0" borderId="9" xfId="0" applyFont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29" fillId="11" borderId="11" xfId="0" applyFont="1" applyFill="1" applyBorder="1" applyAlignment="1">
      <alignment horizontal="right" wrapText="1"/>
    </xf>
    <xf numFmtId="0" fontId="29" fillId="11" borderId="9" xfId="0" applyFont="1" applyFill="1" applyBorder="1" applyAlignment="1">
      <alignment horizontal="right" wrapText="1"/>
    </xf>
    <xf numFmtId="0" fontId="29" fillId="11" borderId="12" xfId="0" applyFont="1" applyFill="1" applyBorder="1" applyAlignment="1">
      <alignment horizontal="right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36" fillId="11" borderId="8" xfId="0" applyFont="1" applyFill="1" applyBorder="1" applyAlignment="1">
      <alignment wrapText="1"/>
    </xf>
    <xf numFmtId="0" fontId="36" fillId="11" borderId="2" xfId="0" applyFont="1" applyFill="1" applyBorder="1" applyAlignment="1">
      <alignment wrapText="1"/>
    </xf>
    <xf numFmtId="0" fontId="36" fillId="11" borderId="13" xfId="0" applyFont="1" applyFill="1" applyBorder="1" applyAlignment="1">
      <alignment textRotation="90" wrapText="1"/>
    </xf>
    <xf numFmtId="0" fontId="36" fillId="11" borderId="14" xfId="0" applyFont="1" applyFill="1" applyBorder="1" applyAlignment="1">
      <alignment textRotation="90" wrapText="1"/>
    </xf>
    <xf numFmtId="0" fontId="36" fillId="11" borderId="5" xfId="0" applyFont="1" applyFill="1" applyBorder="1" applyAlignment="1">
      <alignment textRotation="90" wrapText="1"/>
    </xf>
    <xf numFmtId="0" fontId="40" fillId="11" borderId="13" xfId="3" applyFont="1" applyFill="1" applyBorder="1" applyAlignment="1">
      <alignment textRotation="90" wrapText="1"/>
    </xf>
    <xf numFmtId="0" fontId="40" fillId="11" borderId="14" xfId="3" applyFont="1" applyFill="1" applyBorder="1" applyAlignment="1">
      <alignment textRotation="90" wrapText="1"/>
    </xf>
    <xf numFmtId="0" fontId="40" fillId="11" borderId="5" xfId="3" applyFont="1" applyFill="1" applyBorder="1" applyAlignment="1">
      <alignment textRotation="90" wrapText="1"/>
    </xf>
    <xf numFmtId="0" fontId="36" fillId="11" borderId="8" xfId="0" applyFont="1" applyFill="1" applyBorder="1" applyAlignment="1">
      <alignment horizontal="center" wrapText="1"/>
    </xf>
    <xf numFmtId="0" fontId="36" fillId="11" borderId="2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5" fillId="0" borderId="10" xfId="0" applyFont="1" applyBorder="1" applyAlignment="1">
      <alignment horizontal="center" vertical="center" textRotation="90" wrapText="1"/>
    </xf>
    <xf numFmtId="0" fontId="36" fillId="11" borderId="11" xfId="0" applyFont="1" applyFill="1" applyBorder="1" applyAlignment="1">
      <alignment horizontal="center" wrapText="1"/>
    </xf>
    <xf numFmtId="0" fontId="36" fillId="11" borderId="9" xfId="0" applyFont="1" applyFill="1" applyBorder="1" applyAlignment="1">
      <alignment horizontal="center" wrapText="1"/>
    </xf>
    <xf numFmtId="0" fontId="36" fillId="11" borderId="12" xfId="0" applyFont="1" applyFill="1" applyBorder="1" applyAlignment="1">
      <alignment horizontal="center" wrapText="1"/>
    </xf>
    <xf numFmtId="0" fontId="36" fillId="11" borderId="7" xfId="0" applyFont="1" applyFill="1" applyBorder="1" applyAlignment="1">
      <alignment horizontal="center" wrapText="1"/>
    </xf>
    <xf numFmtId="0" fontId="36" fillId="11" borderId="4" xfId="0" applyFont="1" applyFill="1" applyBorder="1" applyAlignment="1">
      <alignment horizontal="center" wrapText="1"/>
    </xf>
    <xf numFmtId="0" fontId="36" fillId="11" borderId="6" xfId="0" applyFont="1" applyFill="1" applyBorder="1" applyAlignment="1">
      <alignment horizontal="center" wrapText="1"/>
    </xf>
    <xf numFmtId="0" fontId="36" fillId="11" borderId="1" xfId="0" applyFont="1" applyFill="1" applyBorder="1" applyAlignment="1">
      <alignment horizontal="center" wrapText="1"/>
    </xf>
    <xf numFmtId="0" fontId="36" fillId="11" borderId="13" xfId="0" applyFont="1" applyFill="1" applyBorder="1" applyAlignment="1">
      <alignment vertical="center" textRotation="90" wrapText="1"/>
    </xf>
    <xf numFmtId="0" fontId="36" fillId="11" borderId="14" xfId="0" applyFont="1" applyFill="1" applyBorder="1" applyAlignment="1">
      <alignment vertical="center" textRotation="90" wrapText="1"/>
    </xf>
    <xf numFmtId="0" fontId="36" fillId="11" borderId="5" xfId="0" applyFont="1" applyFill="1" applyBorder="1" applyAlignment="1">
      <alignment vertical="center" textRotation="90" wrapText="1"/>
    </xf>
    <xf numFmtId="0" fontId="36" fillId="11" borderId="1" xfId="0" applyFont="1" applyFill="1" applyBorder="1" applyAlignment="1">
      <alignment horizontal="right" wrapText="1"/>
    </xf>
    <xf numFmtId="0" fontId="36" fillId="11" borderId="8" xfId="0" applyFont="1" applyFill="1" applyBorder="1" applyAlignment="1">
      <alignment horizontal="right" wrapText="1"/>
    </xf>
    <xf numFmtId="0" fontId="36" fillId="11" borderId="2" xfId="0" applyFont="1" applyFill="1" applyBorder="1" applyAlignment="1">
      <alignment horizontal="right" wrapText="1"/>
    </xf>
    <xf numFmtId="43" fontId="36" fillId="11" borderId="1" xfId="1" applyFont="1" applyFill="1" applyBorder="1" applyAlignment="1">
      <alignment horizontal="center" wrapText="1"/>
    </xf>
    <xf numFmtId="43" fontId="36" fillId="11" borderId="8" xfId="1" applyFont="1" applyFill="1" applyBorder="1" applyAlignment="1">
      <alignment horizontal="center" wrapText="1"/>
    </xf>
    <xf numFmtId="43" fontId="36" fillId="11" borderId="2" xfId="1" applyFont="1" applyFill="1" applyBorder="1" applyAlignment="1">
      <alignment horizontal="center" wrapText="1"/>
    </xf>
    <xf numFmtId="0" fontId="36" fillId="11" borderId="1" xfId="0" applyFont="1" applyFill="1" applyBorder="1" applyAlignment="1">
      <alignment horizontal="left" wrapText="1"/>
    </xf>
    <xf numFmtId="0" fontId="36" fillId="11" borderId="2" xfId="0" applyFont="1" applyFill="1" applyBorder="1" applyAlignment="1">
      <alignment horizontal="left" wrapText="1"/>
    </xf>
  </cellXfs>
  <cellStyles count="4">
    <cellStyle name="Hipervínculo" xfId="3" builtinId="8"/>
    <cellStyle name="Millares" xfId="1" builtinId="3"/>
    <cellStyle name="Normal" xfId="0" builtinId="0"/>
    <cellStyle name="Normal 2 2" xfId="2"/>
  </cellStyles>
  <dxfs count="1">
    <dxf>
      <numFmt numFmtId="35" formatCode="_-* #,##0.00_-;\-* #,##0.00_-;_-* &quot;-&quot;??_-;_-@_-"/>
    </dxf>
  </dxfs>
  <tableStyles count="0" defaultTableStyle="TableStyleMedium2" defaultPivotStyle="PivotStyleLight16"/>
  <colors>
    <mruColors>
      <color rgb="FF458DCF"/>
      <color rgb="FF648ACE"/>
      <color rgb="FF2A4B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0</xdr:row>
          <xdr:rowOff>57150</xdr:rowOff>
        </xdr:from>
        <xdr:to>
          <xdr:col>3</xdr:col>
          <xdr:colOff>828675</xdr:colOff>
          <xdr:row>2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38100</xdr:rowOff>
    </xdr:from>
    <xdr:to>
      <xdr:col>0</xdr:col>
      <xdr:colOff>971550</xdr:colOff>
      <xdr:row>2</xdr:row>
      <xdr:rowOff>85725</xdr:rowOff>
    </xdr:to>
    <xdr:pic>
      <xdr:nvPicPr>
        <xdr:cNvPr id="3" name="3 Imagen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90" r="59047" b="-2"/>
        <a:stretch>
          <a:fillRect/>
        </a:stretch>
      </xdr:blipFill>
      <xdr:spPr bwMode="auto">
        <a:xfrm>
          <a:off x="0" y="38100"/>
          <a:ext cx="971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0</xdr:row>
          <xdr:rowOff>0</xdr:rowOff>
        </xdr:from>
        <xdr:to>
          <xdr:col>3</xdr:col>
          <xdr:colOff>1295400</xdr:colOff>
          <xdr:row>1</xdr:row>
          <xdr:rowOff>9525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xmlns="" id="{00000000-0008-0000-08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800100</xdr:colOff>
          <xdr:row>1</xdr:row>
          <xdr:rowOff>9525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xmlns="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0</xdr:rowOff>
        </xdr:from>
        <xdr:to>
          <xdr:col>1</xdr:col>
          <xdr:colOff>447675</xdr:colOff>
          <xdr:row>0</xdr:row>
          <xdr:rowOff>485775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xmlns="" id="{00000000-0008-0000-0A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95250</xdr:rowOff>
        </xdr:from>
        <xdr:to>
          <xdr:col>0</xdr:col>
          <xdr:colOff>771525</xdr:colOff>
          <xdr:row>1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66675</xdr:rowOff>
        </xdr:from>
        <xdr:to>
          <xdr:col>0</xdr:col>
          <xdr:colOff>762000</xdr:colOff>
          <xdr:row>1</xdr:row>
          <xdr:rowOff>152400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xmlns="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152400</xdr:rowOff>
        </xdr:from>
        <xdr:to>
          <xdr:col>1</xdr:col>
          <xdr:colOff>295275</xdr:colOff>
          <xdr:row>1</xdr:row>
          <xdr:rowOff>447675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xmlns="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800100</xdr:colOff>
          <xdr:row>0</xdr:row>
          <xdr:rowOff>590550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xmlns="" id="{F1D27DD0-E15D-498A-A6DD-92C06ECE31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800100</xdr:colOff>
          <xdr:row>0</xdr:row>
          <xdr:rowOff>590550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xmlns="" id="{532EEAF4-2904-4401-9FD7-D321FF172D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0</xdr:row>
          <xdr:rowOff>533400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xmlns="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28575</xdr:rowOff>
        </xdr:from>
        <xdr:to>
          <xdr:col>1</xdr:col>
          <xdr:colOff>304800</xdr:colOff>
          <xdr:row>1</xdr:row>
          <xdr:rowOff>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xmlns="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28575</xdr:rowOff>
        </xdr:from>
        <xdr:to>
          <xdr:col>0</xdr:col>
          <xdr:colOff>800100</xdr:colOff>
          <xdr:row>0</xdr:row>
          <xdr:rowOff>542925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xmlns="" id="{92F50BDC-0841-44CC-A0A9-7837A18E7D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ESUPUESTO%202021\Consejo%2007-01-21\Plantilla%202021%20vs%202020%20(02-01-2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ESUPUESTO%202021\Consejo%2014-01-21\Plantilla%202021%20vs%202020%20(12-01-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-2018"/>
      <sheetName val="TABULADOR"/>
      <sheetName val="PLANTILLA"/>
      <sheetName val="PLANXPROG-1"/>
      <sheetName val="IMSS-1"/>
      <sheetName val="CALCULO +INCREMENTO"/>
      <sheetName val="RESUMEN IMSS"/>
      <sheetName val="TARIFA ISR"/>
    </sheetNames>
    <sheetDataSet>
      <sheetData sheetId="0"/>
      <sheetData sheetId="1">
        <row r="4">
          <cell r="M4">
            <v>13261.362500000001</v>
          </cell>
          <cell r="T4">
            <v>17588.703125000004</v>
          </cell>
          <cell r="V4">
            <v>2105.6971160000003</v>
          </cell>
          <cell r="W4">
            <v>396.57</v>
          </cell>
          <cell r="X4">
            <v>1326.1362500000002</v>
          </cell>
          <cell r="Z4">
            <v>13760.299759000003</v>
          </cell>
          <cell r="AH4">
            <v>2272.0261958607462</v>
          </cell>
          <cell r="AI4">
            <v>454.40523917214927</v>
          </cell>
        </row>
        <row r="5">
          <cell r="M5">
            <v>11860.370833333334</v>
          </cell>
          <cell r="T5">
            <v>15837.463541666668</v>
          </cell>
          <cell r="V5">
            <v>1746.594932</v>
          </cell>
          <cell r="W5">
            <v>351.34000000000003</v>
          </cell>
          <cell r="X5">
            <v>1186.0370833333334</v>
          </cell>
          <cell r="Z5">
            <v>12553.491526333335</v>
          </cell>
          <cell r="AH5">
            <v>2031.9988406889624</v>
          </cell>
          <cell r="AI5">
            <v>406.39976813779248</v>
          </cell>
        </row>
        <row r="7">
          <cell r="M7">
            <v>17741.433333333331</v>
          </cell>
          <cell r="T7">
            <v>23188.791666666664</v>
          </cell>
          <cell r="V7">
            <v>3254.028871999999</v>
          </cell>
          <cell r="W7">
            <v>541.26</v>
          </cell>
          <cell r="X7">
            <v>1774.1433333333332</v>
          </cell>
          <cell r="Z7">
            <v>17619.359461333333</v>
          </cell>
          <cell r="AH7">
            <v>3039.5821911549706</v>
          </cell>
          <cell r="AI7">
            <v>607.91643823099412</v>
          </cell>
        </row>
        <row r="8">
          <cell r="M8">
            <v>27239.949999999997</v>
          </cell>
          <cell r="T8">
            <v>35061.937499999993</v>
          </cell>
          <cell r="V8">
            <v>5871.5538239999987</v>
          </cell>
          <cell r="W8">
            <v>848</v>
          </cell>
          <cell r="X8">
            <v>2723.9949999999999</v>
          </cell>
          <cell r="Z8">
            <v>25618.388675999995</v>
          </cell>
          <cell r="AH8">
            <v>4666.9322231359647</v>
          </cell>
          <cell r="AI8">
            <v>933.38644462719287</v>
          </cell>
        </row>
        <row r="9">
          <cell r="M9">
            <v>5864.9416666666666</v>
          </cell>
          <cell r="T9">
            <v>8343.1770833333339</v>
          </cell>
          <cell r="V9">
            <v>266.28811200000007</v>
          </cell>
          <cell r="W9">
            <v>162.11000000000001</v>
          </cell>
          <cell r="X9">
            <v>586.49416666666673</v>
          </cell>
          <cell r="Z9">
            <v>7328.2848046666668</v>
          </cell>
          <cell r="AH9">
            <v>1004.8214204130119</v>
          </cell>
          <cell r="AI9">
            <v>200.96428408260238</v>
          </cell>
        </row>
        <row r="10">
          <cell r="M10">
            <v>13261.362500000001</v>
          </cell>
          <cell r="T10">
            <v>17588.703125000004</v>
          </cell>
          <cell r="V10">
            <v>2105.6971160000003</v>
          </cell>
          <cell r="W10">
            <v>396.57</v>
          </cell>
          <cell r="X10">
            <v>1326.1362500000002</v>
          </cell>
          <cell r="Z10">
            <v>13760.299759000003</v>
          </cell>
          <cell r="AH10">
            <v>2272.0261958607462</v>
          </cell>
          <cell r="AI10">
            <v>454.40523917214927</v>
          </cell>
        </row>
        <row r="11">
          <cell r="M11">
            <v>13261.362500000001</v>
          </cell>
          <cell r="T11">
            <v>17588.703125000004</v>
          </cell>
          <cell r="V11">
            <v>2105.6971160000003</v>
          </cell>
          <cell r="W11">
            <v>396.57</v>
          </cell>
          <cell r="X11">
            <v>1326.1362500000002</v>
          </cell>
          <cell r="Z11">
            <v>13760.299759000003</v>
          </cell>
          <cell r="AH11">
            <v>2272.0261958607462</v>
          </cell>
          <cell r="AI11">
            <v>454.40523917214927</v>
          </cell>
        </row>
        <row r="13">
          <cell r="M13">
            <v>11159.875</v>
          </cell>
          <cell r="T13">
            <v>11159.875</v>
          </cell>
          <cell r="V13">
            <v>1119.540064</v>
          </cell>
          <cell r="W13">
            <v>304.77999999999997</v>
          </cell>
          <cell r="X13">
            <v>0</v>
          </cell>
          <cell r="Z13">
            <v>9735.5549360000005</v>
          </cell>
          <cell r="AH13">
            <v>458.87643914473688</v>
          </cell>
          <cell r="AI13">
            <v>55.065172697368411</v>
          </cell>
        </row>
      </sheetData>
      <sheetData sheetId="2"/>
      <sheetData sheetId="3">
        <row r="6">
          <cell r="J6">
            <v>5447.99</v>
          </cell>
          <cell r="K6">
            <v>1361.9974999999999</v>
          </cell>
          <cell r="L6">
            <v>1012</v>
          </cell>
          <cell r="M6">
            <v>35061.937499999993</v>
          </cell>
          <cell r="N6">
            <v>56003.186677631573</v>
          </cell>
          <cell r="O6">
            <v>11200.637335526315</v>
          </cell>
          <cell r="P6">
            <v>2385.3900000000003</v>
          </cell>
          <cell r="Q6">
            <v>1632.6</v>
          </cell>
          <cell r="R6">
            <v>1585.04</v>
          </cell>
          <cell r="S6">
            <v>626.51884999999993</v>
          </cell>
          <cell r="T6">
            <v>4666.9322231359647</v>
          </cell>
          <cell r="U6">
            <v>933.38644462719287</v>
          </cell>
          <cell r="Z6">
            <v>9063.9141523026319</v>
          </cell>
          <cell r="AN6">
            <v>12769</v>
          </cell>
          <cell r="AO6">
            <v>2326</v>
          </cell>
          <cell r="AQ6">
            <v>1064.0833333333333</v>
          </cell>
          <cell r="AR6">
            <v>193.83333333333334</v>
          </cell>
        </row>
        <row r="7">
          <cell r="J7">
            <v>2652.2725000000005</v>
          </cell>
          <cell r="K7">
            <v>663.06812500000012</v>
          </cell>
          <cell r="L7">
            <v>1012</v>
          </cell>
          <cell r="M7">
            <v>17588.703125000004</v>
          </cell>
          <cell r="N7">
            <v>27264.314350328954</v>
          </cell>
          <cell r="O7">
            <v>5452.862870065791</v>
          </cell>
          <cell r="P7">
            <v>1393.07</v>
          </cell>
          <cell r="Q7">
            <v>794.8</v>
          </cell>
          <cell r="R7">
            <v>771.65</v>
          </cell>
          <cell r="S7">
            <v>305.01133750000002</v>
          </cell>
          <cell r="T7">
            <v>2272.0261958607462</v>
          </cell>
          <cell r="U7">
            <v>454.40523917214927</v>
          </cell>
          <cell r="Z7">
            <v>4412.6311260690791</v>
          </cell>
          <cell r="AN7">
            <v>5254</v>
          </cell>
          <cell r="AO7">
            <v>886</v>
          </cell>
          <cell r="AQ7">
            <v>437.83333333333331</v>
          </cell>
          <cell r="AR7">
            <v>73.833333333333329</v>
          </cell>
        </row>
        <row r="9">
          <cell r="N9">
            <v>51001.696134868427</v>
          </cell>
          <cell r="O9">
            <v>10200.339226973685</v>
          </cell>
          <cell r="AQ9">
            <v>946.83333333333337</v>
          </cell>
          <cell r="AR9">
            <v>174.33333333333334</v>
          </cell>
        </row>
        <row r="10">
          <cell r="J10">
            <v>2652.2725000000005</v>
          </cell>
          <cell r="K10">
            <v>663.06812500000012</v>
          </cell>
          <cell r="L10">
            <v>1012</v>
          </cell>
          <cell r="M10">
            <v>17588.703125000004</v>
          </cell>
          <cell r="N10">
            <v>27264.314350328954</v>
          </cell>
          <cell r="O10">
            <v>5452.862870065791</v>
          </cell>
          <cell r="P10">
            <v>1393.07</v>
          </cell>
          <cell r="Q10">
            <v>794.8</v>
          </cell>
          <cell r="R10">
            <v>771.65</v>
          </cell>
          <cell r="Z10">
            <v>4412.6311260690791</v>
          </cell>
          <cell r="AN10">
            <v>5254</v>
          </cell>
          <cell r="AO10">
            <v>886</v>
          </cell>
          <cell r="AQ10">
            <v>437.83333333333331</v>
          </cell>
          <cell r="AR10">
            <v>73.833333333333329</v>
          </cell>
        </row>
        <row r="11">
          <cell r="M11">
            <v>17588.703125000004</v>
          </cell>
          <cell r="P11">
            <v>1393.07</v>
          </cell>
          <cell r="Q11">
            <v>794.8</v>
          </cell>
          <cell r="R11">
            <v>771.65</v>
          </cell>
          <cell r="S11">
            <v>305.01133750000002</v>
          </cell>
          <cell r="T11">
            <v>2272.0261958607462</v>
          </cell>
          <cell r="U11">
            <v>454.40523917214927</v>
          </cell>
          <cell r="AQ11">
            <v>437.83333333333331</v>
          </cell>
          <cell r="AR11">
            <v>73.833333333333329</v>
          </cell>
        </row>
        <row r="14">
          <cell r="J14">
            <v>1172.9883333333335</v>
          </cell>
          <cell r="K14">
            <v>293.24708333333336</v>
          </cell>
          <cell r="L14">
            <v>1012</v>
          </cell>
          <cell r="M14">
            <v>8343.1770833333339</v>
          </cell>
          <cell r="N14">
            <v>12057.857044956143</v>
          </cell>
          <cell r="O14">
            <v>2411.5714089912285</v>
          </cell>
          <cell r="P14">
            <v>880.06999999999994</v>
          </cell>
          <cell r="Q14">
            <v>351.51</v>
          </cell>
          <cell r="R14">
            <v>341.27</v>
          </cell>
          <cell r="S14">
            <v>134.89365833333332</v>
          </cell>
          <cell r="T14">
            <v>1004.8214204130119</v>
          </cell>
          <cell r="U14">
            <v>200.96428408260238</v>
          </cell>
          <cell r="Z14">
            <v>1951.5207544407897</v>
          </cell>
          <cell r="AN14">
            <v>1029</v>
          </cell>
          <cell r="AO14">
            <v>120</v>
          </cell>
          <cell r="AQ14">
            <v>85.75</v>
          </cell>
          <cell r="AR14">
            <v>10</v>
          </cell>
        </row>
        <row r="16">
          <cell r="J16">
            <v>3548.2866666666664</v>
          </cell>
          <cell r="K16">
            <v>887.0716666666666</v>
          </cell>
          <cell r="L16">
            <v>1012</v>
          </cell>
          <cell r="M16">
            <v>23188.791666666664</v>
          </cell>
          <cell r="N16">
            <v>36474.986293859649</v>
          </cell>
          <cell r="O16">
            <v>7294.9972587719294</v>
          </cell>
          <cell r="P16">
            <v>1711.1</v>
          </cell>
          <cell r="Q16">
            <v>1063.31</v>
          </cell>
          <cell r="R16">
            <v>1032.3399999999999</v>
          </cell>
          <cell r="S16">
            <v>408.05296666666658</v>
          </cell>
          <cell r="T16">
            <v>3039.5821911549706</v>
          </cell>
          <cell r="U16">
            <v>607.91643823099412</v>
          </cell>
          <cell r="Z16">
            <v>5903.345221710525</v>
          </cell>
          <cell r="AN16">
            <v>7421</v>
          </cell>
          <cell r="AO16">
            <v>1278</v>
          </cell>
          <cell r="AQ16">
            <v>618.41666666666663</v>
          </cell>
          <cell r="AR16">
            <v>106.5</v>
          </cell>
        </row>
        <row r="21">
          <cell r="J21">
            <v>2652.2725000000005</v>
          </cell>
          <cell r="K21">
            <v>663.06812500000012</v>
          </cell>
          <cell r="L21">
            <v>1012</v>
          </cell>
          <cell r="M21">
            <v>17588.703125000004</v>
          </cell>
          <cell r="N21">
            <v>27264.314350328954</v>
          </cell>
          <cell r="O21">
            <v>5452.862870065791</v>
          </cell>
          <cell r="P21">
            <v>1393.07</v>
          </cell>
          <cell r="Q21">
            <v>794.8</v>
          </cell>
          <cell r="R21">
            <v>771.65</v>
          </cell>
          <cell r="S21">
            <v>305.01133750000002</v>
          </cell>
          <cell r="T21">
            <v>2272.0261958607462</v>
          </cell>
          <cell r="U21">
            <v>454.40523917214927</v>
          </cell>
          <cell r="Z21">
            <v>4412.6311260690791</v>
          </cell>
          <cell r="AN21">
            <v>5254</v>
          </cell>
          <cell r="AO21">
            <v>886</v>
          </cell>
          <cell r="AQ21">
            <v>437.83333333333331</v>
          </cell>
          <cell r="AR21">
            <v>73.833333333333329</v>
          </cell>
        </row>
        <row r="22">
          <cell r="J22">
            <v>2372.0741666666668</v>
          </cell>
          <cell r="K22">
            <v>593.01854166666669</v>
          </cell>
          <cell r="L22">
            <v>1012</v>
          </cell>
          <cell r="M22">
            <v>15837.463541666668</v>
          </cell>
          <cell r="N22">
            <v>24383.986088267549</v>
          </cell>
          <cell r="O22">
            <v>4876.7972176535095</v>
          </cell>
          <cell r="P22">
            <v>1293.6099999999999</v>
          </cell>
          <cell r="Q22">
            <v>710.82999999999993</v>
          </cell>
          <cell r="R22">
            <v>690.13</v>
          </cell>
          <cell r="S22">
            <v>272.78852916666671</v>
          </cell>
          <cell r="T22">
            <v>2031.9988406889624</v>
          </cell>
          <cell r="U22">
            <v>406.39976813779248</v>
          </cell>
          <cell r="Z22">
            <v>3946.460366036185</v>
          </cell>
          <cell r="AN22">
            <v>4640</v>
          </cell>
          <cell r="AO22">
            <v>762</v>
          </cell>
          <cell r="AQ22">
            <v>386.66666666666669</v>
          </cell>
          <cell r="AR22">
            <v>63.5</v>
          </cell>
        </row>
        <row r="26">
          <cell r="J26">
            <v>0</v>
          </cell>
          <cell r="K26">
            <v>0</v>
          </cell>
          <cell r="L26">
            <v>0</v>
          </cell>
          <cell r="M26">
            <v>11159.875</v>
          </cell>
          <cell r="N26">
            <v>11013.034539473685</v>
          </cell>
          <cell r="O26">
            <v>660.78207236842093</v>
          </cell>
          <cell r="P26">
            <v>1191.29</v>
          </cell>
          <cell r="Q26">
            <v>624.46</v>
          </cell>
          <cell r="R26">
            <v>606.26</v>
          </cell>
          <cell r="S26">
            <v>256.67712499999999</v>
          </cell>
          <cell r="T26">
            <v>917.75287828947376</v>
          </cell>
          <cell r="U26">
            <v>55.065172697368411</v>
          </cell>
          <cell r="Z26">
            <v>3348.6232820723685</v>
          </cell>
          <cell r="AN26">
            <v>1782</v>
          </cell>
          <cell r="AO26">
            <v>0</v>
          </cell>
          <cell r="AQ26">
            <v>148.5</v>
          </cell>
          <cell r="AR26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-2018"/>
      <sheetName val="TABULADOR"/>
      <sheetName val="PLANTILLA"/>
      <sheetName val="PLANXPROG-1"/>
      <sheetName val="IMSS-1"/>
      <sheetName val="CALCULO +INCREMENTO"/>
      <sheetName val="RESUMEN IMSS"/>
      <sheetName val="TARIFA ISR"/>
    </sheetNames>
    <sheetDataSet>
      <sheetData sheetId="0"/>
      <sheetData sheetId="1">
        <row r="6">
          <cell r="M6">
            <v>22325.833333333332</v>
          </cell>
          <cell r="T6">
            <v>28919.291666666668</v>
          </cell>
          <cell r="V6">
            <v>4484.5935360000003</v>
          </cell>
          <cell r="W6">
            <v>689.3</v>
          </cell>
          <cell r="X6">
            <v>2232.5833333333335</v>
          </cell>
          <cell r="Z6">
            <v>21512.814797333333</v>
          </cell>
          <cell r="AH6">
            <v>3825.0125639619887</v>
          </cell>
          <cell r="AI6">
            <v>765.00251279239774</v>
          </cell>
        </row>
      </sheetData>
      <sheetData sheetId="2"/>
      <sheetData sheetId="3">
        <row r="9">
          <cell r="J9">
            <v>4465.166666666667</v>
          </cell>
          <cell r="K9">
            <v>1116.2916666666667</v>
          </cell>
          <cell r="L9">
            <v>1012</v>
          </cell>
          <cell r="M9">
            <v>28919.291666666668</v>
          </cell>
          <cell r="N9">
            <v>45900.150767543862</v>
          </cell>
          <cell r="O9">
            <v>9180.0301535087729</v>
          </cell>
          <cell r="P9">
            <v>2036.53</v>
          </cell>
          <cell r="Q9">
            <v>1338.07</v>
          </cell>
          <cell r="R9">
            <v>1299.0999999999999</v>
          </cell>
          <cell r="S9">
            <v>513.49416666666662</v>
          </cell>
          <cell r="T9">
            <v>3825.0125639619887</v>
          </cell>
          <cell r="U9">
            <v>765.00251279239774</v>
          </cell>
          <cell r="Z9">
            <v>7428.7741611842093</v>
          </cell>
          <cell r="AN9">
            <v>10163</v>
          </cell>
          <cell r="AO9">
            <v>1852</v>
          </cell>
          <cell r="AQ9">
            <v>846.91666666666663</v>
          </cell>
          <cell r="AR9">
            <v>154.33333333333334</v>
          </cell>
        </row>
      </sheetData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ena Rdz." refreshedDate="44223.462941435188" createdVersion="6" refreshedVersion="6" minRefreshableVersion="3" recordCount="160">
  <cacheSource type="worksheet">
    <worksheetSource ref="A3:F163" sheet="28"/>
  </cacheSource>
  <cacheFields count="6">
    <cacheField name="C.A/C.P/COG" numFmtId="0">
      <sharedItems containsBlank="1" containsMixedTypes="1" containsNumber="1" containsInteger="1" minValue="1131" maxValue="7481" count="81">
        <m/>
        <s v="31120-8601"/>
        <s v="E0001"/>
        <n v="1131"/>
        <n v="1231"/>
        <n v="1321"/>
        <n v="1323"/>
        <n v="1413"/>
        <n v="1421"/>
        <n v="1431"/>
        <n v="1511"/>
        <n v="1522"/>
        <n v="1592"/>
        <n v="1611"/>
        <n v="1711"/>
        <n v="2111"/>
        <n v="2112"/>
        <n v="2121"/>
        <n v="2151"/>
        <n v="2161"/>
        <n v="2212"/>
        <n v="2231"/>
        <n v="2612"/>
        <n v="2711"/>
        <n v="3111"/>
        <n v="3131"/>
        <n v="3141"/>
        <n v="3151"/>
        <n v="3172"/>
        <n v="3181"/>
        <n v="3221"/>
        <n v="3231"/>
        <n v="3271"/>
        <n v="3311"/>
        <n v="3321"/>
        <n v="3331"/>
        <n v="3381"/>
        <n v="3341"/>
        <n v="3391"/>
        <n v="3411"/>
        <n v="3451"/>
        <n v="3521"/>
        <n v="3531"/>
        <n v="3551"/>
        <n v="3591"/>
        <n v="3612"/>
        <n v="3721"/>
        <n v="3751"/>
        <n v="3791"/>
        <n v="3821"/>
        <n v="3921"/>
        <n v="3981"/>
        <n v="5111"/>
        <n v="5151"/>
        <n v="5211"/>
        <n v="5411"/>
        <n v="5911"/>
        <s v="E0002"/>
        <n v="1221"/>
        <n v="3621"/>
        <s v="E0003"/>
        <n v="1212"/>
        <n v="1331"/>
        <n v="2421"/>
        <n v="2451"/>
        <n v="2461"/>
        <n v="2471"/>
        <n v="2491"/>
        <n v="2721"/>
        <n v="2911"/>
        <n v="3261"/>
        <n v="3511"/>
        <n v="3611"/>
        <n v="5811"/>
        <n v="6111"/>
        <n v="6141"/>
        <n v="6241"/>
        <n v="6211"/>
        <s v="S0004"/>
        <n v="4411"/>
        <n v="7481"/>
      </sharedItems>
    </cacheField>
    <cacheField name="DENOMINACIÓN" numFmtId="0">
      <sharedItems/>
    </cacheField>
    <cacheField name="APROBADO" numFmtId="43">
      <sharedItems containsSemiMixedTypes="0" containsString="0" containsNumber="1" minValue="0" maxValue="35220078.208949991"/>
    </cacheField>
    <cacheField name="FF" numFmtId="0">
      <sharedItems containsString="0" containsBlank="1" containsNumber="1" containsInteger="1" minValue="1100121" maxValue="1400321" count="5">
        <m/>
        <n v="1100121"/>
        <n v="1400321"/>
        <n v="1400320"/>
        <n v="1400319"/>
      </sharedItems>
    </cacheField>
    <cacheField name="C.F/C.T.G" numFmtId="0">
      <sharedItems containsBlank="1" containsMixedTypes="1" containsNumber="1" containsInteger="1" minValue="1" maxValue="2"/>
    </cacheField>
    <cacheField name="C.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">
  <r>
    <x v="0"/>
    <s v="TOTAL"/>
    <n v="35220078.208949991"/>
    <x v="0"/>
    <m/>
    <m/>
  </r>
  <r>
    <x v="1"/>
    <s v="INSTITUTO MUNICIPAL DE VIVIENDA"/>
    <n v="35220078.208949991"/>
    <x v="0"/>
    <m/>
    <m/>
  </r>
  <r>
    <x v="2"/>
    <s v="SERVICIOS ADMINISTRATIVOS"/>
    <n v="5824531.9499999993"/>
    <x v="0"/>
    <s v="2.2.5"/>
    <m/>
  </r>
  <r>
    <x v="3"/>
    <s v="Sueldos Base"/>
    <n v="1673747.65"/>
    <x v="1"/>
    <n v="1"/>
    <s v="2.1.1.1"/>
  </r>
  <r>
    <x v="4"/>
    <s v="Servicio social"/>
    <n v="5000"/>
    <x v="2"/>
    <n v="1"/>
    <s v="2.1.1.1"/>
  </r>
  <r>
    <x v="5"/>
    <s v="Prima Vacacional"/>
    <n v="33236.089999999997"/>
    <x v="2"/>
    <n v="1"/>
    <s v="2.1.1.1"/>
  </r>
  <r>
    <x v="5"/>
    <s v="Prima Vacacional"/>
    <n v="24115.46"/>
    <x v="1"/>
    <n v="1"/>
    <s v="2.1.1.1"/>
  </r>
  <r>
    <x v="6"/>
    <s v="Gratificación de fin de año"/>
    <n v="286757.75"/>
    <x v="2"/>
    <n v="1"/>
    <s v="2.1.1.1"/>
  </r>
  <r>
    <x v="7"/>
    <s v="Aportaciones IMSS"/>
    <n v="167741.28"/>
    <x v="2"/>
    <n v="1"/>
    <s v="2.1.1.1"/>
  </r>
  <r>
    <x v="8"/>
    <s v="Aportaciones INFONAVIT"/>
    <n v="97392"/>
    <x v="2"/>
    <n v="1"/>
    <s v="2.1.1.1"/>
  </r>
  <r>
    <x v="9"/>
    <s v="Ahorro para el retiro"/>
    <n v="100313.88"/>
    <x v="2"/>
    <n v="1"/>
    <s v="2.1.1.1"/>
  </r>
  <r>
    <x v="10"/>
    <s v="Cuotas para el fondo de ahorro"/>
    <n v="83687.38"/>
    <x v="2"/>
    <n v="1"/>
    <s v="2.1.1.1"/>
  </r>
  <r>
    <x v="11"/>
    <s v="Liquidaciones por indemnizaciones y por sueldos y salarios caídos"/>
    <n v="155000"/>
    <x v="2"/>
    <n v="1"/>
    <s v="2.1.1.1"/>
  </r>
  <r>
    <x v="12"/>
    <s v="Otras Prestaciones"/>
    <n v="109296"/>
    <x v="2"/>
    <n v="1"/>
    <s v="2.1.1.1"/>
  </r>
  <r>
    <x v="13"/>
    <s v="Previsiones de carácter laboral, economico y seg social"/>
    <n v="63974.100000000006"/>
    <x v="2"/>
    <n v="1"/>
    <s v="2.1.1.1"/>
  </r>
  <r>
    <x v="14"/>
    <s v="Estímulos por productividad y eficiencia "/>
    <n v="334749.52999999997"/>
    <x v="1"/>
    <n v="1"/>
    <s v="2.1.1.1"/>
  </r>
  <r>
    <x v="14"/>
    <s v="Estímulos por productividad y eficiencia "/>
    <n v="0"/>
    <x v="2"/>
    <n v="1"/>
    <s v="2.1.1.1"/>
  </r>
  <r>
    <x v="15"/>
    <s v="Materiales y útiles de oficina"/>
    <n v="41400"/>
    <x v="2"/>
    <n v="1"/>
    <s v="2.1.1.2"/>
  </r>
  <r>
    <x v="16"/>
    <s v="Equipos menores de oficina"/>
    <n v="20000"/>
    <x v="2"/>
    <n v="1"/>
    <s v="2.1.1.2"/>
  </r>
  <r>
    <x v="17"/>
    <s v="Materiales y útiles de impresión y reproducción"/>
    <n v="6460"/>
    <x v="2"/>
    <n v="1"/>
    <s v="2.1.1.2"/>
  </r>
  <r>
    <x v="18"/>
    <s v="Material impreso e información digital"/>
    <n v="16560"/>
    <x v="2"/>
    <n v="1"/>
    <s v="2.1.1.2"/>
  </r>
  <r>
    <x v="19"/>
    <s v="Material de limpieza"/>
    <n v="12420"/>
    <x v="2"/>
    <n v="1"/>
    <s v="2.1.1.2"/>
  </r>
  <r>
    <x v="20"/>
    <s v="Productos alimenticios para el personal en las instalaciones de las dependencias y entidades"/>
    <n v="16560"/>
    <x v="2"/>
    <n v="1"/>
    <s v="2.1.1.2"/>
  </r>
  <r>
    <x v="21"/>
    <s v="Utensilios para el servicio de alimentación"/>
    <n v="3000"/>
    <x v="2"/>
    <n v="1"/>
    <s v="2.1.1.2"/>
  </r>
  <r>
    <x v="22"/>
    <s v="Combustibles, lubricantes y aditivos para vehículos terrestres, aéreos, marítimos, lacustres y fluviales asignados a servidores públicos"/>
    <n v="43470"/>
    <x v="2"/>
    <n v="1"/>
    <s v="2.1.1.2"/>
  </r>
  <r>
    <x v="23"/>
    <s v="Vestuario y uniformes"/>
    <n v="10000"/>
    <x v="2"/>
    <n v="1"/>
    <s v="2.1.1.2"/>
  </r>
  <r>
    <x v="24"/>
    <s v="Servicio de energía eléctrica"/>
    <n v="33000"/>
    <x v="2"/>
    <n v="1"/>
    <s v="2.1.1.2"/>
  </r>
  <r>
    <x v="25"/>
    <s v="Servicio de Agua"/>
    <n v="8000"/>
    <x v="2"/>
    <n v="1"/>
    <s v="2.1.1.2"/>
  </r>
  <r>
    <x v="26"/>
    <s v="Servicio telefonía tradicional"/>
    <n v="40000"/>
    <x v="2"/>
    <n v="1"/>
    <s v="2.1.1.2"/>
  </r>
  <r>
    <x v="27"/>
    <s v="Servicio telefonía celular"/>
    <n v="22000"/>
    <x v="2"/>
    <n v="1"/>
    <s v="2.1.1.2"/>
  </r>
  <r>
    <x v="28"/>
    <s v="Servicios de Redes"/>
    <n v="50000"/>
    <x v="2"/>
    <n v="1"/>
    <s v="2.1.1.2"/>
  </r>
  <r>
    <x v="29"/>
    <s v="Servicio postal "/>
    <n v="5000"/>
    <x v="2"/>
    <n v="1"/>
    <s v="2.1.1.2"/>
  </r>
  <r>
    <x v="30"/>
    <s v="Arrendamiento de edificios y locales"/>
    <n v="265115.33"/>
    <x v="2"/>
    <n v="1"/>
    <s v="2.1.1.2"/>
  </r>
  <r>
    <x v="31"/>
    <s v="Arrendamiento de mobiliario y equipo de administración"/>
    <n v="31050"/>
    <x v="2"/>
    <n v="1"/>
    <s v="2.1.1.2"/>
  </r>
  <r>
    <x v="32"/>
    <s v="Arrendamiento de activos intangibles"/>
    <n v="102000"/>
    <x v="2"/>
    <n v="1"/>
    <s v="2.1.1.2"/>
  </r>
  <r>
    <x v="33"/>
    <s v="Servicios legales"/>
    <n v="450000"/>
    <x v="2"/>
    <n v="1"/>
    <s v="2.1.1.2"/>
  </r>
  <r>
    <x v="34"/>
    <s v="Servicios de diseño, arquitectura, ingeniería y actividades relacionadas"/>
    <n v="35000"/>
    <x v="2"/>
    <n v="1"/>
    <s v="2.1.1.2"/>
  </r>
  <r>
    <x v="35"/>
    <s v="Servicios de consultoría administrativa"/>
    <n v="0"/>
    <x v="2"/>
    <n v="1"/>
    <s v="2.1.1.2"/>
  </r>
  <r>
    <x v="36"/>
    <s v="Servicios de Vigilancia"/>
    <n v="52267.5"/>
    <x v="2"/>
    <n v="1"/>
    <s v="2.1.1.2"/>
  </r>
  <r>
    <x v="37"/>
    <s v="Servicios de capacitación "/>
    <n v="15000"/>
    <x v="2"/>
    <n v="1"/>
    <s v="2.1.1.2"/>
  </r>
  <r>
    <x v="38"/>
    <s v="Servicios profesionales, científicos y técnicos integrales"/>
    <n v="580000"/>
    <x v="2"/>
    <n v="1"/>
    <s v="2.1.1.2"/>
  </r>
  <r>
    <x v="39"/>
    <s v="Servicios financieros y bancarios"/>
    <n v="61065"/>
    <x v="2"/>
    <n v="1"/>
    <s v="2.1.1.2"/>
  </r>
  <r>
    <x v="40"/>
    <s v="Seguro de bienes patrimoniales"/>
    <n v="24840"/>
    <x v="2"/>
    <n v="1"/>
    <s v="2.1.1.2"/>
  </r>
  <r>
    <x v="41"/>
    <s v="Instalación, reparación y mantenimiento  de mobiliario y equipo de administración"/>
    <n v="3105"/>
    <x v="2"/>
    <n v="1"/>
    <s v="2.1.1.2"/>
  </r>
  <r>
    <x v="42"/>
    <s v="Instalación, reparación y mantenimiento de bienes informáticos"/>
    <n v="10150"/>
    <x v="2"/>
    <n v="1"/>
    <s v="2.1.1.2"/>
  </r>
  <r>
    <x v="43"/>
    <s v="Mantenimiento y conservación de vehículos terrestres, aéreos, marítimos, lacustres y fluviales"/>
    <n v="25875"/>
    <x v="2"/>
    <n v="1"/>
    <s v="2.1.1.2"/>
  </r>
  <r>
    <x v="44"/>
    <s v="Servicios de jardinería y fumigación"/>
    <n v="6210"/>
    <x v="2"/>
    <n v="1"/>
    <s v="2.1.1.2"/>
  </r>
  <r>
    <x v="45"/>
    <s v="Impresión y elaboración de publicaciones oficiales y de información en general para difusión"/>
    <n v="7245"/>
    <x v="2"/>
    <n v="1"/>
    <s v="2.1.1.2"/>
  </r>
  <r>
    <x v="46"/>
    <s v="Pasajes terrestres nacionales para servidores públicos en el desempeño de comisiones y funciones oficiales"/>
    <n v="2000"/>
    <x v="2"/>
    <n v="1"/>
    <s v="2.1.1.2"/>
  </r>
  <r>
    <x v="47"/>
    <s v="Viáticos nacionales para servidores públicos en el desempeño de funciones oficiales"/>
    <n v="5000"/>
    <x v="2"/>
    <n v="1"/>
    <s v="2.1.1.2"/>
  </r>
  <r>
    <x v="48"/>
    <s v="Otros servicios de traslado y hospedaje"/>
    <n v="10000"/>
    <x v="2"/>
    <n v="1"/>
    <s v="2.1.1.2"/>
  </r>
  <r>
    <x v="49"/>
    <s v="Gastos de orden social y cultural"/>
    <n v="15000"/>
    <x v="2"/>
    <n v="1"/>
    <s v="2.1.1.2"/>
  </r>
  <r>
    <x v="50"/>
    <s v="Otros impuestos y derechos"/>
    <n v="100000"/>
    <x v="2"/>
    <n v="1"/>
    <s v="2.1.1.2"/>
  </r>
  <r>
    <x v="51"/>
    <s v="Impuesto sobre nóminas"/>
    <n v="47300"/>
    <x v="2"/>
    <n v="1"/>
    <s v="2.1.1.2"/>
  </r>
  <r>
    <x v="52"/>
    <s v="Muebles de oficina y estantería"/>
    <n v="20000"/>
    <x v="3"/>
    <n v="2"/>
    <s v="2.1.1.2"/>
  </r>
  <r>
    <x v="53"/>
    <s v="Computadoras y equipo periférico"/>
    <n v="25000"/>
    <x v="3"/>
    <n v="2"/>
    <s v="2.1.1.2"/>
  </r>
  <r>
    <x v="53"/>
    <s v="Computadoras y equipo periférico"/>
    <n v="0"/>
    <x v="4"/>
    <n v="2"/>
    <s v="2.1.1.2"/>
  </r>
  <r>
    <x v="54"/>
    <s v="Equipo de audio y de video"/>
    <n v="0"/>
    <x v="2"/>
    <n v="2"/>
    <s v="2.1.1.2"/>
  </r>
  <r>
    <x v="55"/>
    <s v="Automóviles y camiones"/>
    <n v="0"/>
    <x v="2"/>
    <n v="2"/>
    <s v="2.1.1.2"/>
  </r>
  <r>
    <x v="56"/>
    <s v="Software"/>
    <n v="468428"/>
    <x v="3"/>
    <n v="2"/>
    <s v="2.1.1.2"/>
  </r>
  <r>
    <x v="57"/>
    <s v="ENLACE SOCIAL"/>
    <n v="1071817.5299999998"/>
    <x v="0"/>
    <s v="2.2.5"/>
    <m/>
  </r>
  <r>
    <x v="3"/>
    <s v="Sueldos Base"/>
    <n v="372033.54999999993"/>
    <x v="1"/>
    <n v="1"/>
    <s v="2.1.1.1"/>
  </r>
  <r>
    <x v="58"/>
    <s v="Remuneraciones para eventuales"/>
    <n v="142324.45000000001"/>
    <x v="1"/>
    <n v="1"/>
    <s v="2.1.1.1"/>
  </r>
  <r>
    <x v="5"/>
    <s v="Prima Vacacional"/>
    <n v="17624.66"/>
    <x v="2"/>
    <n v="1"/>
    <s v="2.1.1.1"/>
  </r>
  <r>
    <x v="6"/>
    <s v="Gratificación de fin de año"/>
    <n v="88123.29"/>
    <x v="2"/>
    <n v="1"/>
    <s v="2.1.1.1"/>
  </r>
  <r>
    <x v="7"/>
    <s v="Aportaciones IMSS"/>
    <n v="52773.36"/>
    <x v="2"/>
    <n v="1"/>
    <s v="2.1.1.1"/>
  </r>
  <r>
    <x v="8"/>
    <s v="Aportaciones INFONAVIT"/>
    <n v="29929.439999999999"/>
    <x v="2"/>
    <n v="1"/>
    <s v="2.1.1.1"/>
  </r>
  <r>
    <x v="9"/>
    <s v="Ahorro para el retiro"/>
    <n v="30827.279999999995"/>
    <x v="2"/>
    <n v="1"/>
    <s v="2.1.1.1"/>
  </r>
  <r>
    <x v="10"/>
    <s v="Cuotas para el fondo de ahorro"/>
    <n v="25717.9"/>
    <x v="2"/>
    <n v="1"/>
    <s v="2.1.1.1"/>
  </r>
  <r>
    <x v="12"/>
    <s v="Otras Prestaciones"/>
    <n v="36432"/>
    <x v="1"/>
    <n v="1"/>
    <s v="2.1.1.1"/>
  </r>
  <r>
    <x v="14"/>
    <s v="Estímulos por productividad y eficiencia "/>
    <n v="102871.6"/>
    <x v="1"/>
    <n v="1"/>
    <s v="2.1.1.1"/>
  </r>
  <r>
    <x v="15"/>
    <s v="Materiales y útiles de oficina"/>
    <n v="6000"/>
    <x v="2"/>
    <n v="1"/>
    <s v="2.1.1.2"/>
  </r>
  <r>
    <x v="18"/>
    <s v="Material impreso e información digital"/>
    <n v="3000"/>
    <x v="2"/>
    <n v="1"/>
    <s v="2.1.1.2"/>
  </r>
  <r>
    <x v="19"/>
    <s v="Material de limpieza"/>
    <n v="5200"/>
    <x v="2"/>
    <n v="1"/>
    <s v="2.1.1.2"/>
  </r>
  <r>
    <x v="20"/>
    <s v="Productos alimenticios para el personal en las instalaciones de las dependencias y entidades"/>
    <n v="2070"/>
    <x v="2"/>
    <n v="1"/>
    <s v="2.1.1.2"/>
  </r>
  <r>
    <x v="22"/>
    <s v="Combustibles, lubricantes y aditivos para vehículos terrestres, aéreos, marítimos, lacustres y fluviales asignados a servidores públicos"/>
    <n v="41400"/>
    <x v="2"/>
    <n v="1"/>
    <s v="2.1.1.2"/>
  </r>
  <r>
    <x v="31"/>
    <s v="Arrendamiento de mobiliario y equipo de administración"/>
    <n v="18630"/>
    <x v="2"/>
    <n v="1"/>
    <s v="2.1.1.2"/>
  </r>
  <r>
    <x v="40"/>
    <s v="Seguro de bienes patrimoniales"/>
    <n v="16560"/>
    <x v="2"/>
    <n v="1"/>
    <s v="2.1.1.2"/>
  </r>
  <r>
    <x v="42"/>
    <s v="Instalación, reparación y mantenimiento de bienes informáticos"/>
    <n v="5000"/>
    <x v="2"/>
    <n v="1"/>
    <s v="2.1.1.2"/>
  </r>
  <r>
    <x v="43"/>
    <s v="Mantenimiento y conservación de vehículos terrestres, aéreos, marítimos, lacustres y fluviales"/>
    <n v="10000"/>
    <x v="2"/>
    <n v="1"/>
    <s v="2.1.1.2"/>
  </r>
  <r>
    <x v="59"/>
    <s v="Promoción para la venta de bienes o servicios"/>
    <n v="45000"/>
    <x v="2"/>
    <n v="1"/>
    <s v="2.1.1.2"/>
  </r>
  <r>
    <x v="47"/>
    <s v="Viáticos nacionales para servidores públicos en el desempeño de funciones oficiales"/>
    <n v="3500"/>
    <x v="2"/>
    <n v="1"/>
    <s v="2.1.1.2"/>
  </r>
  <r>
    <x v="48"/>
    <s v="Otros servicios de traslado y hospedaje"/>
    <n v="2500"/>
    <x v="2"/>
    <n v="1"/>
    <s v="2.1.1.2"/>
  </r>
  <r>
    <x v="51"/>
    <s v="Impuesto sobre nóminas"/>
    <n v="14300"/>
    <x v="2"/>
    <n v="1"/>
    <s v="2.1.1.2"/>
  </r>
  <r>
    <x v="53"/>
    <s v="Computadoras y equipo periférico"/>
    <n v="0"/>
    <x v="2"/>
    <n v="2"/>
    <s v="2.1.1.2"/>
  </r>
  <r>
    <x v="60"/>
    <s v="SERVICIOS Y URBANIZACIÓN"/>
    <n v="25726051.428949997"/>
    <x v="0"/>
    <s v="2.2.5"/>
    <m/>
  </r>
  <r>
    <x v="3"/>
    <s v="Sueldos Base"/>
    <n v="372033.54999999993"/>
    <x v="1"/>
    <n v="1"/>
    <s v="2.1.1.1"/>
  </r>
  <r>
    <x v="61"/>
    <s v="Honorarios asimilados"/>
    <n v="133918.5"/>
    <x v="1"/>
    <n v="1"/>
    <s v="2.1.1.1"/>
  </r>
  <r>
    <x v="5"/>
    <s v="Prima Vacacional"/>
    <n v="13408.64"/>
    <x v="2"/>
    <n v="1"/>
    <s v="2.1.1.1"/>
  </r>
  <r>
    <x v="6"/>
    <s v="Gratificación de fin de año"/>
    <n v="74752.34"/>
    <x v="2"/>
    <n v="1"/>
    <s v="2.1.1.1"/>
  </r>
  <r>
    <x v="62"/>
    <s v="Remuneración por horas extraordinarias"/>
    <n v="0"/>
    <x v="2"/>
    <n v="1"/>
    <s v="2.1.1.1"/>
  </r>
  <r>
    <x v="7"/>
    <s v="Aportaciones IMSS"/>
    <n v="51545.520000000004"/>
    <x v="2"/>
    <n v="1"/>
    <s v="2.1.1.1"/>
  </r>
  <r>
    <x v="8"/>
    <s v="Aportaciones INFONAVIT"/>
    <n v="28923"/>
    <x v="2"/>
    <n v="1"/>
    <s v="2.1.1.1"/>
  </r>
  <r>
    <x v="9"/>
    <s v="Ahorro para el retiro"/>
    <n v="29790.839999999997"/>
    <x v="2"/>
    <n v="1"/>
    <s v="2.1.1.1"/>
  </r>
  <r>
    <x v="10"/>
    <s v="Cuotas para el fondo de ahorro"/>
    <n v="18601.68"/>
    <x v="2"/>
    <n v="1"/>
    <s v="2.1.1.1"/>
  </r>
  <r>
    <x v="12"/>
    <s v="Otras prestaciones"/>
    <n v="24288"/>
    <x v="1"/>
    <n v="1"/>
    <s v="2.1.1.1"/>
  </r>
  <r>
    <x v="12"/>
    <s v="Otras prestaciones"/>
    <n v="0"/>
    <x v="2"/>
    <n v="1"/>
    <s v="2.1.1.1"/>
  </r>
  <r>
    <x v="14"/>
    <s v="Estímulos por productividad y eficiencia "/>
    <n v="74406.710000000006"/>
    <x v="1"/>
    <n v="1"/>
    <s v="2.1.1.1"/>
  </r>
  <r>
    <x v="14"/>
    <s v="Estímulos por productividad y eficiencia "/>
    <n v="0"/>
    <x v="2"/>
    <n v="1"/>
    <s v="2.1.1.1"/>
  </r>
  <r>
    <x v="15"/>
    <s v="Materiales y útiles de oficina"/>
    <n v="6000"/>
    <x v="2"/>
    <n v="1"/>
    <s v="2.1.1.2"/>
  </r>
  <r>
    <x v="18"/>
    <s v="Material impreso e información digital"/>
    <n v="5000"/>
    <x v="2"/>
    <n v="1"/>
    <s v="2.1.1.2"/>
  </r>
  <r>
    <x v="19"/>
    <s v="Material de limpieza"/>
    <n v="0"/>
    <x v="2"/>
    <n v="1"/>
    <s v="2.1.1.2"/>
  </r>
  <r>
    <x v="20"/>
    <s v="Productos alimenticios para el personal en las instalaciones de las dependencias y entidades"/>
    <n v="3000"/>
    <x v="2"/>
    <n v="1"/>
    <s v="2.1.1.2"/>
  </r>
  <r>
    <x v="63"/>
    <s v="Materiales de construcción de concreto"/>
    <n v="80350"/>
    <x v="2"/>
    <n v="1"/>
    <s v="2.1.1.2"/>
  </r>
  <r>
    <x v="64"/>
    <s v="Materiales de construcción de vidrio"/>
    <n v="105325.27"/>
    <x v="2"/>
    <n v="1"/>
    <s v="2.1.1.2"/>
  </r>
  <r>
    <x v="65"/>
    <s v="Material eléctrico y electrónico"/>
    <n v="50561.59"/>
    <x v="2"/>
    <n v="1"/>
    <s v="2.1.1.2"/>
  </r>
  <r>
    <x v="66"/>
    <s v="Estructuras y manufacturas"/>
    <n v="179403.77895000001"/>
    <x v="2"/>
    <n v="1"/>
    <s v="2.1.1.2"/>
  </r>
  <r>
    <x v="67"/>
    <s v="Materiales diversos "/>
    <n v="84870"/>
    <x v="2"/>
    <n v="1"/>
    <s v="2.1.1.2"/>
  </r>
  <r>
    <x v="22"/>
    <s v="Combustibles, lubricantes y aditivos para vehículos terrestres, aéreos, marítimos, lacustres y fluviales asignados a servidores públicos"/>
    <n v="31050"/>
    <x v="2"/>
    <n v="1"/>
    <s v="2.1.1.2"/>
  </r>
  <r>
    <x v="68"/>
    <s v="Prendas de seguridad"/>
    <n v="13562.64"/>
    <x v="2"/>
    <n v="1"/>
    <s v="2.1.1.2"/>
  </r>
  <r>
    <x v="69"/>
    <s v="Herramientas menores"/>
    <n v="10000"/>
    <x v="2"/>
    <n v="1"/>
    <s v="2.1.1.2"/>
  </r>
  <r>
    <x v="24"/>
    <s v="Servicio de energía eléctrica"/>
    <n v="0"/>
    <x v="2"/>
    <n v="1"/>
    <s v="2.1.1.2"/>
  </r>
  <r>
    <x v="31"/>
    <s v="Arrendamiento de mobiliario y equipo de administración"/>
    <n v="12916.8"/>
    <x v="2"/>
    <n v="1"/>
    <s v="2.1.1.2"/>
  </r>
  <r>
    <x v="70"/>
    <s v="Arrendamiento de maquinaria y equipo "/>
    <n v="15525"/>
    <x v="2"/>
    <n v="1"/>
    <s v="2.1.1.2"/>
  </r>
  <r>
    <x v="34"/>
    <s v="Servicios de diseño, arquitectura, ingeniería y actividades relacionadas"/>
    <n v="486580.03"/>
    <x v="2"/>
    <n v="1"/>
    <s v="2.1.1.2"/>
  </r>
  <r>
    <x v="37"/>
    <s v="Servicios de capacitación "/>
    <n v="15525"/>
    <x v="2"/>
    <n v="1"/>
    <s v="2.1.1.2"/>
  </r>
  <r>
    <x v="40"/>
    <s v="Seguro de bienes patrimoniales"/>
    <n v="18298.8"/>
    <x v="2"/>
    <n v="1"/>
    <s v="2.1.1.2"/>
  </r>
  <r>
    <x v="71"/>
    <s v="Conservación y mantenimiento de inmuebles"/>
    <n v="5000"/>
    <x v="2"/>
    <n v="1"/>
    <s v="2.1.1.2"/>
  </r>
  <r>
    <x v="42"/>
    <s v="Instalación, reparación y mantenimiento de bienes informáticos"/>
    <n v="4140"/>
    <x v="2"/>
    <n v="1"/>
    <s v="2.1.1.2"/>
  </r>
  <r>
    <x v="43"/>
    <s v="Mantenimiento y conservación de vehículos terrestres, aéreos, marítimos, lacustres y fluviales"/>
    <n v="10350"/>
    <x v="2"/>
    <n v="1"/>
    <s v="2.1.1.2"/>
  </r>
  <r>
    <x v="72"/>
    <s v="Difusión e información de mensajes y actividades gubernamentales "/>
    <n v="50000"/>
    <x v="2"/>
    <n v="1"/>
    <s v="2.1.1.2"/>
  </r>
  <r>
    <x v="47"/>
    <s v="Viáticos nacionales para servidores públicos en el desempeño de funciones oficiales"/>
    <n v="7500"/>
    <x v="2"/>
    <n v="1"/>
    <s v="2.1.1.2"/>
  </r>
  <r>
    <x v="48"/>
    <s v="Otros servicios de traslado y hospedaje"/>
    <n v="2070"/>
    <x v="2"/>
    <n v="1"/>
    <s v="2.1.1.2"/>
  </r>
  <r>
    <x v="50"/>
    <s v="Otros impuestos y derechos"/>
    <n v="100000"/>
    <x v="2"/>
    <n v="1"/>
    <s v="2.1.1.2"/>
  </r>
  <r>
    <x v="51"/>
    <s v="Impuesto sobre nóminas"/>
    <n v="13700"/>
    <x v="2"/>
    <n v="1"/>
    <s v="2.1.1.2"/>
  </r>
  <r>
    <x v="73"/>
    <s v="Terrenos"/>
    <n v="11788917"/>
    <x v="2"/>
    <n v="2"/>
    <s v="2.2.1.1"/>
  </r>
  <r>
    <x v="74"/>
    <s v="Edificación habitacional"/>
    <n v="0"/>
    <x v="2"/>
    <n v="2"/>
    <s v="2.2.1.1"/>
  </r>
  <r>
    <x v="75"/>
    <s v="División de terrenos y construcción de obras de urbanización"/>
    <n v="0"/>
    <x v="4"/>
    <n v="2"/>
    <s v="2.2.1.1"/>
  </r>
  <r>
    <x v="76"/>
    <s v="División de terrenos y construcción de obras de urbanización"/>
    <n v="1934335.16"/>
    <x v="4"/>
    <n v="2"/>
    <s v="2.2.1.1"/>
  </r>
  <r>
    <x v="75"/>
    <s v="División de terrenos y construcción de obras de urbanización"/>
    <n v="0"/>
    <x v="2"/>
    <n v="2"/>
    <s v="2.2.1.1"/>
  </r>
  <r>
    <x v="77"/>
    <s v="Edificación habitacional"/>
    <n v="3929639"/>
    <x v="2"/>
    <n v="2"/>
    <s v="2.2.1.1"/>
  </r>
  <r>
    <x v="76"/>
    <s v="División de terrenos y construcción de obras de urbanización"/>
    <n v="3691167.22"/>
    <x v="3"/>
    <n v="2"/>
    <s v="2.2.1.1"/>
  </r>
  <r>
    <x v="76"/>
    <s v="División de terrenos y construcción de obras de urbanización"/>
    <n v="2249595.36"/>
    <x v="2"/>
    <n v="2"/>
    <s v="2.2.1.1"/>
  </r>
  <r>
    <x v="78"/>
    <s v="APOYOS A LA SOCIEDAD"/>
    <n v="2597677.2999999998"/>
    <x v="0"/>
    <s v="2.2.5"/>
    <m/>
  </r>
  <r>
    <x v="58"/>
    <s v="Remuneraciones para eventuales"/>
    <n v="0"/>
    <x v="1"/>
    <n v="1"/>
    <s v="2.1.1.1"/>
  </r>
  <r>
    <x v="5"/>
    <s v="Prima Vacacional"/>
    <n v="0"/>
    <x v="2"/>
    <n v="1"/>
    <s v="2.1.1.1"/>
  </r>
  <r>
    <x v="6"/>
    <s v="Gratificación de fin de año"/>
    <n v="0"/>
    <x v="2"/>
    <n v="1"/>
    <s v="2.1.1.1"/>
  </r>
  <r>
    <x v="7"/>
    <s v="Aportaciones IMSS"/>
    <n v="0"/>
    <x v="2"/>
    <n v="1"/>
    <s v="2.1.1.1"/>
  </r>
  <r>
    <x v="8"/>
    <s v="Aportaciones INFONAVIT"/>
    <n v="0"/>
    <x v="2"/>
    <n v="1"/>
    <s v="2.1.1.1"/>
  </r>
  <r>
    <x v="9"/>
    <s v="Ahorro para el retiro"/>
    <n v="0"/>
    <x v="2"/>
    <n v="1"/>
    <s v="2.1.1.1"/>
  </r>
  <r>
    <x v="10"/>
    <s v="Cuotas para el fondo de ahorro"/>
    <n v="0"/>
    <x v="2"/>
    <n v="1"/>
    <s v="2.1.1.1"/>
  </r>
  <r>
    <x v="12"/>
    <s v="Otras prestaciones"/>
    <n v="0"/>
    <x v="2"/>
    <n v="1"/>
    <s v="2.1.1.1"/>
  </r>
  <r>
    <x v="14"/>
    <s v="Estímulos por productividad y eficiencia "/>
    <n v="0"/>
    <x v="1"/>
    <n v="1"/>
    <s v="2.1.1.1"/>
  </r>
  <r>
    <x v="14"/>
    <s v="Estímulos por productividad y eficiencia "/>
    <n v="0"/>
    <x v="2"/>
    <n v="1"/>
    <s v="2.1.1.1"/>
  </r>
  <r>
    <x v="15"/>
    <s v="Materiales y útiles de oficina"/>
    <n v="6210"/>
    <x v="2"/>
    <n v="1"/>
    <s v="2.1.1.2"/>
  </r>
  <r>
    <x v="17"/>
    <s v="Materiales y útiles de impresión y reproducción"/>
    <n v="4140"/>
    <x v="2"/>
    <n v="1"/>
    <s v="2.1.1.2"/>
  </r>
  <r>
    <x v="18"/>
    <s v="Material impreso e información digital"/>
    <n v="3622.5"/>
    <x v="2"/>
    <n v="1"/>
    <s v="2.1.1.2"/>
  </r>
  <r>
    <x v="19"/>
    <s v="Material de limpieza"/>
    <n v="3105"/>
    <x v="2"/>
    <n v="1"/>
    <s v="2.1.1.2"/>
  </r>
  <r>
    <x v="22"/>
    <s v="Combustibles, lubricantes y aditivos para vehículos terrestres, aéreos, marítimos, lacustres y fluviales asignados a servidores públicos"/>
    <n v="20700"/>
    <x v="2"/>
    <n v="1"/>
    <s v="2.1.1.2"/>
  </r>
  <r>
    <x v="68"/>
    <s v="Prendas de seguridad"/>
    <n v="6105"/>
    <x v="2"/>
    <n v="1"/>
    <s v="2.1.1.2"/>
  </r>
  <r>
    <x v="69"/>
    <s v="Herramientas menores"/>
    <n v="4000.0000000000009"/>
    <x v="2"/>
    <n v="1"/>
    <s v="2.1.1.2"/>
  </r>
  <r>
    <x v="31"/>
    <s v="Arrendamiento de mobiliario y equipo de administración"/>
    <n v="16560"/>
    <x v="2"/>
    <n v="1"/>
    <s v="2.1.1.2"/>
  </r>
  <r>
    <x v="40"/>
    <s v="Seguro de bienes patrimoniales"/>
    <n v="7534.8"/>
    <x v="2"/>
    <n v="1"/>
    <s v="2.1.1.2"/>
  </r>
  <r>
    <x v="43"/>
    <s v="Mantenimiento y conservación de vehículos terrestres, aéreos, marítimos, lacustres y fluviales"/>
    <n v="10350"/>
    <x v="2"/>
    <n v="1"/>
    <s v="2.1.1.2"/>
  </r>
  <r>
    <x v="59"/>
    <s v="Promoción para la venta de bienes o servicios"/>
    <n v="10350"/>
    <x v="2"/>
    <n v="1"/>
    <s v="2.1.1.2"/>
  </r>
  <r>
    <x v="47"/>
    <s v="Viáticos nacionales para servidores públicos en el desempeño de funciones oficiales"/>
    <n v="3000"/>
    <x v="2"/>
    <n v="1"/>
    <s v="2.1.1.2"/>
  </r>
  <r>
    <x v="48"/>
    <s v="Otros servicios de traslado y hospedaje"/>
    <n v="2000"/>
    <x v="2"/>
    <n v="1"/>
    <s v="2.1.1.2"/>
  </r>
  <r>
    <x v="51"/>
    <s v="Impuesto sobre nóminas"/>
    <n v="0"/>
    <x v="2"/>
    <n v="1"/>
    <s v="2.1.1.2"/>
  </r>
  <r>
    <x v="79"/>
    <s v="Gastos relacionados con actividades culturales, deportivas y de ayuda extraordinaria"/>
    <n v="200000"/>
    <x v="2"/>
    <n v="1"/>
    <s v="2.2.6.1"/>
  </r>
  <r>
    <x v="80"/>
    <s v="Concesión de préstamos al sector privado con fines de gestión de liquidez"/>
    <n v="2300000"/>
    <x v="2"/>
    <n v="2"/>
    <s v="3.2.1.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2:B84" firstHeaderRow="1" firstDataRow="1" firstDataCol="1"/>
  <pivotFields count="6">
    <pivotField axis="axisRow" showAll="0">
      <items count="82">
        <item x="3"/>
        <item x="61"/>
        <item x="58"/>
        <item x="4"/>
        <item x="5"/>
        <item x="6"/>
        <item x="62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63"/>
        <item x="64"/>
        <item x="65"/>
        <item x="66"/>
        <item x="67"/>
        <item x="22"/>
        <item x="23"/>
        <item x="68"/>
        <item x="69"/>
        <item x="24"/>
        <item x="25"/>
        <item x="26"/>
        <item x="27"/>
        <item x="28"/>
        <item x="29"/>
        <item x="30"/>
        <item x="31"/>
        <item x="70"/>
        <item x="32"/>
        <item x="33"/>
        <item x="34"/>
        <item x="35"/>
        <item x="37"/>
        <item x="36"/>
        <item x="38"/>
        <item x="39"/>
        <item x="40"/>
        <item x="71"/>
        <item x="41"/>
        <item x="42"/>
        <item x="43"/>
        <item x="44"/>
        <item x="72"/>
        <item x="45"/>
        <item x="59"/>
        <item x="46"/>
        <item x="47"/>
        <item x="48"/>
        <item x="49"/>
        <item x="50"/>
        <item x="51"/>
        <item x="79"/>
        <item x="52"/>
        <item x="53"/>
        <item x="54"/>
        <item x="55"/>
        <item x="73"/>
        <item x="56"/>
        <item x="74"/>
        <item x="75"/>
        <item x="77"/>
        <item x="76"/>
        <item x="80"/>
        <item x="1"/>
        <item x="2"/>
        <item x="57"/>
        <item x="60"/>
        <item x="78"/>
        <item x="0"/>
        <item t="default"/>
      </items>
    </pivotField>
    <pivotField showAll="0"/>
    <pivotField dataField="1" numFmtId="43" showAll="0"/>
    <pivotField showAll="0">
      <items count="6">
        <item x="1"/>
        <item x="4"/>
        <item x="3"/>
        <item x="2"/>
        <item x="0"/>
        <item t="default"/>
      </items>
    </pivotField>
    <pivotField showAll="0"/>
    <pivotField showAll="0"/>
  </pivotFields>
  <rowFields count="1">
    <field x="0"/>
  </rowFields>
  <rowItems count="8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 t="grand">
      <x/>
    </i>
  </rowItems>
  <colItems count="1">
    <i/>
  </colItems>
  <dataFields count="1">
    <dataField name="Suma de APROBADO" fld="2" baseField="0" baseItem="0"/>
  </dataFields>
  <formats count="1">
    <format dxfId="0">
      <pivotArea collapsedLevelsAreSubtotals="1" fieldPosition="0">
        <references count="1">
          <reference field="0" count="1">
            <x v="1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Relationship Id="rId6" Type="http://schemas.openxmlformats.org/officeDocument/2006/relationships/comments" Target="../comments2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84"/>
  <sheetViews>
    <sheetView showGridLines="0" workbookViewId="0">
      <selection activeCell="F28" sqref="F28"/>
    </sheetView>
  </sheetViews>
  <sheetFormatPr baseColWidth="10" defaultRowHeight="15" x14ac:dyDescent="0.25"/>
  <cols>
    <col min="1" max="1" width="16.85546875" customWidth="1"/>
    <col min="2" max="2" width="59.42578125" customWidth="1"/>
    <col min="3" max="3" width="25.140625" style="83" customWidth="1"/>
    <col min="4" max="4" width="12.85546875" customWidth="1"/>
    <col min="5" max="5" width="13.140625" bestFit="1" customWidth="1"/>
  </cols>
  <sheetData>
    <row r="1" spans="1:6" ht="21.75" customHeight="1" x14ac:dyDescent="0.25">
      <c r="A1" s="178" t="s">
        <v>1191</v>
      </c>
      <c r="B1" s="178"/>
      <c r="C1" s="178"/>
      <c r="D1" s="178"/>
    </row>
    <row r="2" spans="1:6" ht="19.5" customHeight="1" x14ac:dyDescent="0.25">
      <c r="A2" s="179" t="s">
        <v>1187</v>
      </c>
      <c r="B2" s="180"/>
      <c r="C2" s="180"/>
      <c r="D2" s="180"/>
    </row>
    <row r="3" spans="1:6" ht="24.75" customHeight="1" x14ac:dyDescent="0.25">
      <c r="A3" s="181" t="s">
        <v>1</v>
      </c>
      <c r="B3" s="181"/>
      <c r="C3" s="181"/>
      <c r="D3" s="181"/>
    </row>
    <row r="4" spans="1:6" ht="18" customHeight="1" x14ac:dyDescent="0.25">
      <c r="A4" s="111" t="s">
        <v>2</v>
      </c>
      <c r="B4" s="112" t="s">
        <v>3</v>
      </c>
      <c r="C4" s="113" t="s">
        <v>25</v>
      </c>
      <c r="D4" s="114" t="s">
        <v>4</v>
      </c>
    </row>
    <row r="5" spans="1:6" ht="12.75" customHeight="1" x14ac:dyDescent="0.25">
      <c r="A5" s="182" t="s">
        <v>5</v>
      </c>
      <c r="B5" s="182"/>
      <c r="C5" s="182"/>
      <c r="D5" s="182"/>
    </row>
    <row r="6" spans="1:6" x14ac:dyDescent="0.25">
      <c r="A6" s="3">
        <v>50</v>
      </c>
      <c r="B6" s="4" t="s">
        <v>6</v>
      </c>
      <c r="C6" s="10">
        <f>'27'!C5</f>
        <v>90000</v>
      </c>
      <c r="D6" s="5">
        <f>C6/$C$11*100</f>
        <v>0.25553605946975549</v>
      </c>
    </row>
    <row r="7" spans="1:6" x14ac:dyDescent="0.25">
      <c r="A7" s="3">
        <v>70</v>
      </c>
      <c r="B7" s="4" t="s">
        <v>7</v>
      </c>
      <c r="C7" s="10">
        <f>'27'!C8</f>
        <v>25700226.830000002</v>
      </c>
      <c r="D7" s="5">
        <f>C7/$C$11*100</f>
        <v>72.970385462412068</v>
      </c>
    </row>
    <row r="8" spans="1:6" ht="18" customHeight="1" x14ac:dyDescent="0.25">
      <c r="A8" s="6">
        <v>90</v>
      </c>
      <c r="B8" s="7" t="s">
        <v>8</v>
      </c>
      <c r="C8" s="10">
        <f>'27'!C14</f>
        <v>3290921</v>
      </c>
      <c r="D8" s="5">
        <f>C8/$C$11*100</f>
        <v>9.3438776040696361</v>
      </c>
    </row>
    <row r="9" spans="1:6" ht="18" customHeight="1" x14ac:dyDescent="0.25">
      <c r="A9" s="110" t="s">
        <v>1188</v>
      </c>
      <c r="B9" s="7" t="s">
        <v>1189</v>
      </c>
      <c r="C9" s="10">
        <f>'27'!C17</f>
        <v>6138930.3799999999</v>
      </c>
      <c r="D9" s="5">
        <f>C9/$C$11*100</f>
        <v>17.430200874048541</v>
      </c>
    </row>
    <row r="10" spans="1:6" ht="12.75" customHeight="1" x14ac:dyDescent="0.25">
      <c r="A10" s="8"/>
      <c r="B10" s="8"/>
      <c r="C10" s="10"/>
      <c r="D10" s="9"/>
    </row>
    <row r="11" spans="1:6" ht="18" customHeight="1" x14ac:dyDescent="0.25">
      <c r="A11" s="111"/>
      <c r="B11" s="112" t="s">
        <v>9</v>
      </c>
      <c r="C11" s="113">
        <f>SUM(C6:C9)</f>
        <v>35220078.210000001</v>
      </c>
      <c r="D11" s="114">
        <f>SUM(D6:D9)</f>
        <v>100</v>
      </c>
    </row>
    <row r="12" spans="1:6" ht="18.75" x14ac:dyDescent="0.25">
      <c r="A12" s="183" t="s">
        <v>10</v>
      </c>
      <c r="B12" s="183"/>
      <c r="C12" s="183"/>
      <c r="D12" s="183"/>
    </row>
    <row r="13" spans="1:6" x14ac:dyDescent="0.25">
      <c r="A13" s="3">
        <v>1000</v>
      </c>
      <c r="B13" s="4" t="s">
        <v>11</v>
      </c>
      <c r="C13" s="10">
        <v>4855337.43</v>
      </c>
      <c r="D13" s="10">
        <f>C13/$C$21*100</f>
        <v>13.785708825502208</v>
      </c>
      <c r="E13" s="1"/>
      <c r="F13" s="11"/>
    </row>
    <row r="14" spans="1:6" x14ac:dyDescent="0.25">
      <c r="A14" s="3">
        <v>2000</v>
      </c>
      <c r="B14" s="4" t="s">
        <v>12</v>
      </c>
      <c r="C14" s="10">
        <v>844545.77895000007</v>
      </c>
      <c r="D14" s="10">
        <f t="shared" ref="D14:D19" si="0">C14/$C$21*100</f>
        <v>2.3979100044570236</v>
      </c>
      <c r="E14" s="1"/>
      <c r="F14" s="11"/>
    </row>
    <row r="15" spans="1:6" x14ac:dyDescent="0.25">
      <c r="A15" s="3">
        <v>3000</v>
      </c>
      <c r="B15" s="4" t="s">
        <v>13</v>
      </c>
      <c r="C15" s="10">
        <v>2913113.2600000002</v>
      </c>
      <c r="D15" s="10">
        <f t="shared" si="0"/>
        <v>8.271172036352068</v>
      </c>
      <c r="E15" s="1"/>
    </row>
    <row r="16" spans="1:6" x14ac:dyDescent="0.25">
      <c r="A16" s="3">
        <v>4000</v>
      </c>
      <c r="B16" s="4" t="s">
        <v>14</v>
      </c>
      <c r="C16" s="10">
        <v>200000</v>
      </c>
      <c r="D16" s="10">
        <f t="shared" si="0"/>
        <v>0.5678579099497193</v>
      </c>
      <c r="E16" s="1"/>
    </row>
    <row r="17" spans="1:5" x14ac:dyDescent="0.25">
      <c r="A17" s="3">
        <v>5000</v>
      </c>
      <c r="B17" s="4" t="s">
        <v>15</v>
      </c>
      <c r="C17" s="10">
        <v>12302345</v>
      </c>
      <c r="D17" s="10">
        <f t="shared" si="0"/>
        <v>34.9299195959019</v>
      </c>
      <c r="E17" s="1"/>
    </row>
    <row r="18" spans="1:5" x14ac:dyDescent="0.25">
      <c r="A18" s="3">
        <v>6000</v>
      </c>
      <c r="B18" s="4" t="s">
        <v>16</v>
      </c>
      <c r="C18" s="10">
        <v>11804736.74</v>
      </c>
      <c r="D18" s="10">
        <f t="shared" si="0"/>
        <v>33.517065663415316</v>
      </c>
      <c r="E18" s="1"/>
    </row>
    <row r="19" spans="1:5" x14ac:dyDescent="0.25">
      <c r="A19" s="3">
        <v>7000</v>
      </c>
      <c r="B19" s="4" t="s">
        <v>17</v>
      </c>
      <c r="C19" s="10">
        <v>2300000</v>
      </c>
      <c r="D19" s="10">
        <f t="shared" si="0"/>
        <v>6.5303659644217724</v>
      </c>
      <c r="E19" s="1"/>
    </row>
    <row r="20" spans="1:5" ht="11.25" customHeight="1" x14ac:dyDescent="0.25">
      <c r="A20" s="8"/>
      <c r="B20" s="8"/>
      <c r="C20" s="84"/>
      <c r="D20" s="28"/>
    </row>
    <row r="21" spans="1:5" x14ac:dyDescent="0.25">
      <c r="A21" s="111"/>
      <c r="B21" s="112" t="s">
        <v>18</v>
      </c>
      <c r="C21" s="113">
        <f>SUM(C13:C19)</f>
        <v>35220078.208949998</v>
      </c>
      <c r="D21" s="114">
        <v>99.999999999999986</v>
      </c>
    </row>
    <row r="31" spans="1:5" x14ac:dyDescent="0.25">
      <c r="C31" s="1"/>
    </row>
    <row r="32" spans="1:5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</sheetData>
  <mergeCells count="5">
    <mergeCell ref="A1:D1"/>
    <mergeCell ref="A2:D2"/>
    <mergeCell ref="A3:D3"/>
    <mergeCell ref="A5:D5"/>
    <mergeCell ref="A12:D12"/>
  </mergeCells>
  <pageMargins left="0.7" right="0.7" top="0.75" bottom="0.75" header="0.3" footer="0.3"/>
  <pageSetup scale="79" orientation="portrait" r:id="rId1"/>
  <ignoredErrors>
    <ignoredError sqref="A9" numberStoredAsText="1"/>
  </ignoredErrors>
  <drawing r:id="rId2"/>
  <legacyDrawing r:id="rId3"/>
  <oleObjects>
    <mc:AlternateContent xmlns:mc="http://schemas.openxmlformats.org/markup-compatibility/2006">
      <mc:Choice Requires="x14">
        <oleObject progId="CorelDraw.Graphic.17" shapeId="1025" r:id="rId4">
          <objectPr defaultSize="0" autoPict="0" r:id="rId5">
            <anchor moveWithCells="1">
              <from>
                <xdr:col>3</xdr:col>
                <xdr:colOff>123825</xdr:colOff>
                <xdr:row>0</xdr:row>
                <xdr:rowOff>57150</xdr:rowOff>
              </from>
              <to>
                <xdr:col>3</xdr:col>
                <xdr:colOff>828675</xdr:colOff>
                <xdr:row>2</xdr:row>
                <xdr:rowOff>66675</xdr:rowOff>
              </to>
            </anchor>
          </objectPr>
        </oleObject>
      </mc:Choice>
      <mc:Fallback>
        <oleObject progId="CorelDraw.Graphic.17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workbookViewId="0">
      <selection activeCell="D16" sqref="D16"/>
    </sheetView>
  </sheetViews>
  <sheetFormatPr baseColWidth="10" defaultRowHeight="15" x14ac:dyDescent="0.25"/>
  <cols>
    <col min="1" max="1" width="45.7109375" bestFit="1" customWidth="1"/>
    <col min="2" max="2" width="11.5703125" bestFit="1" customWidth="1"/>
    <col min="3" max="3" width="15.140625" bestFit="1" customWidth="1"/>
    <col min="4" max="4" width="19.7109375" bestFit="1" customWidth="1"/>
  </cols>
  <sheetData>
    <row r="1" spans="1:4" ht="42.75" customHeight="1" x14ac:dyDescent="0.25">
      <c r="A1" s="214" t="s">
        <v>65</v>
      </c>
      <c r="B1" s="215"/>
      <c r="C1" s="215"/>
      <c r="D1" s="215"/>
    </row>
    <row r="2" spans="1:4" ht="29.25" customHeight="1" x14ac:dyDescent="0.25">
      <c r="A2" s="197" t="s">
        <v>728</v>
      </c>
      <c r="B2" s="197"/>
      <c r="C2" s="197"/>
      <c r="D2" s="197"/>
    </row>
    <row r="3" spans="1:4" ht="15.75" x14ac:dyDescent="0.25">
      <c r="A3" s="61" t="s">
        <v>66</v>
      </c>
      <c r="B3" s="27"/>
      <c r="C3" s="27"/>
      <c r="D3" s="27"/>
    </row>
    <row r="4" spans="1:4" x14ac:dyDescent="0.25">
      <c r="A4" s="216" t="s">
        <v>729</v>
      </c>
      <c r="B4" s="217"/>
      <c r="C4" s="217"/>
      <c r="D4" s="218"/>
    </row>
    <row r="5" spans="1:4" x14ac:dyDescent="0.25">
      <c r="A5" s="62" t="s">
        <v>730</v>
      </c>
      <c r="B5" s="62" t="s">
        <v>731</v>
      </c>
      <c r="C5" s="62" t="s">
        <v>732</v>
      </c>
      <c r="D5" s="62" t="s">
        <v>68</v>
      </c>
    </row>
    <row r="6" spans="1:4" x14ac:dyDescent="0.25">
      <c r="A6" s="31" t="s">
        <v>66</v>
      </c>
      <c r="B6" s="63"/>
      <c r="C6" s="63"/>
      <c r="D6" s="63"/>
    </row>
    <row r="7" spans="1:4" x14ac:dyDescent="0.25">
      <c r="A7" s="31" t="s">
        <v>66</v>
      </c>
      <c r="B7" s="31" t="s">
        <v>66</v>
      </c>
      <c r="C7" s="31" t="s">
        <v>66</v>
      </c>
      <c r="D7" s="31" t="s">
        <v>66</v>
      </c>
    </row>
    <row r="8" spans="1:4" x14ac:dyDescent="0.25">
      <c r="A8" s="62" t="s">
        <v>733</v>
      </c>
      <c r="B8" s="62"/>
      <c r="C8" s="62"/>
      <c r="D8" s="62" t="s">
        <v>66</v>
      </c>
    </row>
    <row r="9" spans="1:4" x14ac:dyDescent="0.25">
      <c r="A9" s="52" t="s">
        <v>66</v>
      </c>
      <c r="B9" s="27"/>
      <c r="C9" s="27"/>
      <c r="D9" s="27"/>
    </row>
    <row r="10" spans="1:4" x14ac:dyDescent="0.25">
      <c r="A10" s="52" t="s">
        <v>66</v>
      </c>
      <c r="B10" s="27"/>
      <c r="C10" s="27"/>
      <c r="D10" s="27"/>
    </row>
    <row r="11" spans="1:4" x14ac:dyDescent="0.25">
      <c r="A11" s="216" t="s">
        <v>734</v>
      </c>
      <c r="B11" s="217"/>
      <c r="C11" s="217"/>
      <c r="D11" s="218"/>
    </row>
    <row r="12" spans="1:4" x14ac:dyDescent="0.25">
      <c r="A12" s="62" t="s">
        <v>735</v>
      </c>
      <c r="B12" s="62" t="s">
        <v>731</v>
      </c>
      <c r="C12" s="62" t="s">
        <v>732</v>
      </c>
      <c r="D12" s="62" t="s">
        <v>68</v>
      </c>
    </row>
    <row r="13" spans="1:4" x14ac:dyDescent="0.25">
      <c r="A13" s="31" t="s">
        <v>277</v>
      </c>
      <c r="B13" s="63"/>
      <c r="C13" s="31" t="s">
        <v>736</v>
      </c>
      <c r="D13" s="76">
        <v>0</v>
      </c>
    </row>
    <row r="14" spans="1:4" x14ac:dyDescent="0.25">
      <c r="A14" s="31" t="s">
        <v>66</v>
      </c>
      <c r="B14" s="31" t="s">
        <v>66</v>
      </c>
      <c r="C14" s="31" t="s">
        <v>66</v>
      </c>
      <c r="D14" s="79" t="s">
        <v>66</v>
      </c>
    </row>
    <row r="15" spans="1:4" x14ac:dyDescent="0.25">
      <c r="A15" s="62" t="s">
        <v>733</v>
      </c>
      <c r="B15" s="62"/>
      <c r="C15" s="62"/>
      <c r="D15" s="80">
        <f>D13</f>
        <v>0</v>
      </c>
    </row>
    <row r="16" spans="1:4" x14ac:dyDescent="0.25">
      <c r="D16" s="75"/>
    </row>
  </sheetData>
  <mergeCells count="4">
    <mergeCell ref="A1:D1"/>
    <mergeCell ref="A2:D2"/>
    <mergeCell ref="A4:D4"/>
    <mergeCell ref="A11:D11"/>
  </mergeCells>
  <pageMargins left="0.7" right="0.7" top="0.75" bottom="0.75" header="0.3" footer="0.3"/>
  <pageSetup scale="98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9217" r:id="rId4">
          <objectPr defaultSize="0" autoPict="0" r:id="rId5">
            <anchor moveWithCells="1">
              <from>
                <xdr:col>3</xdr:col>
                <xdr:colOff>495300</xdr:colOff>
                <xdr:row>0</xdr:row>
                <xdr:rowOff>0</xdr:rowOff>
              </from>
              <to>
                <xdr:col>3</xdr:col>
                <xdr:colOff>1295400</xdr:colOff>
                <xdr:row>1</xdr:row>
                <xdr:rowOff>9525</xdr:rowOff>
              </to>
            </anchor>
          </objectPr>
        </oleObject>
      </mc:Choice>
      <mc:Fallback>
        <oleObject progId="CorelDraw.Graphic.17" shapeId="9217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F27"/>
  <sheetViews>
    <sheetView zoomScaleNormal="100" workbookViewId="0">
      <selection activeCell="A4" sqref="A1:F1048576"/>
    </sheetView>
  </sheetViews>
  <sheetFormatPr baseColWidth="10" defaultRowHeight="15" x14ac:dyDescent="0.25"/>
  <cols>
    <col min="1" max="1" width="25.7109375" customWidth="1"/>
    <col min="2" max="2" width="35" customWidth="1"/>
    <col min="3" max="3" width="16.140625" style="2" bestFit="1" customWidth="1"/>
    <col min="4" max="5" width="11.5703125" style="2" bestFit="1" customWidth="1"/>
    <col min="6" max="6" width="13" style="2" customWidth="1"/>
  </cols>
  <sheetData>
    <row r="1" spans="1:6" ht="45.75" customHeight="1" x14ac:dyDescent="0.25">
      <c r="A1" s="214" t="s">
        <v>65</v>
      </c>
      <c r="B1" s="214"/>
      <c r="C1" s="214"/>
      <c r="D1" s="214"/>
      <c r="E1" s="214"/>
      <c r="F1" s="214"/>
    </row>
    <row r="2" spans="1:6" x14ac:dyDescent="0.25">
      <c r="A2" s="219" t="s">
        <v>1218</v>
      </c>
      <c r="B2" s="219"/>
      <c r="C2" s="219"/>
      <c r="D2" s="219"/>
      <c r="E2" s="219"/>
      <c r="F2" s="219"/>
    </row>
    <row r="3" spans="1:6" ht="15.75" x14ac:dyDescent="0.25">
      <c r="A3" s="220" t="s">
        <v>737</v>
      </c>
      <c r="B3" s="220"/>
      <c r="C3" s="220"/>
      <c r="D3" s="220"/>
      <c r="E3" s="220"/>
      <c r="F3" s="220"/>
    </row>
    <row r="4" spans="1:6" x14ac:dyDescent="0.25">
      <c r="A4" s="30" t="s">
        <v>66</v>
      </c>
      <c r="B4" s="27"/>
      <c r="C4" s="38"/>
      <c r="D4" s="38"/>
      <c r="E4" s="38"/>
      <c r="F4" s="38"/>
    </row>
    <row r="5" spans="1:6" ht="33.75" x14ac:dyDescent="0.25">
      <c r="A5" s="64" t="s">
        <v>738</v>
      </c>
      <c r="B5" s="64" t="s">
        <v>739</v>
      </c>
      <c r="C5" s="64" t="s">
        <v>740</v>
      </c>
      <c r="D5" s="64" t="s">
        <v>741</v>
      </c>
      <c r="E5" s="64" t="s">
        <v>742</v>
      </c>
      <c r="F5" s="103" t="s">
        <v>846</v>
      </c>
    </row>
    <row r="6" spans="1:6" x14ac:dyDescent="0.25">
      <c r="A6" s="65" t="s">
        <v>743</v>
      </c>
      <c r="B6" s="65" t="s">
        <v>744</v>
      </c>
      <c r="C6" s="143">
        <v>1</v>
      </c>
      <c r="D6" s="100">
        <v>1</v>
      </c>
      <c r="E6" s="98" t="s">
        <v>66</v>
      </c>
      <c r="F6" s="98" t="s">
        <v>66</v>
      </c>
    </row>
    <row r="7" spans="1:6" x14ac:dyDescent="0.25">
      <c r="A7" s="65" t="s">
        <v>743</v>
      </c>
      <c r="B7" s="65" t="s">
        <v>745</v>
      </c>
      <c r="C7" s="143">
        <v>1</v>
      </c>
      <c r="D7" s="100"/>
      <c r="E7" s="98">
        <v>1</v>
      </c>
      <c r="F7" s="98" t="s">
        <v>66</v>
      </c>
    </row>
    <row r="8" spans="1:6" x14ac:dyDescent="0.25">
      <c r="A8" s="64" t="s">
        <v>746</v>
      </c>
      <c r="B8" s="64" t="s">
        <v>747</v>
      </c>
      <c r="C8" s="64">
        <v>2</v>
      </c>
      <c r="D8" s="101">
        <v>1</v>
      </c>
      <c r="E8" s="64">
        <v>1</v>
      </c>
      <c r="F8" s="64" t="s">
        <v>66</v>
      </c>
    </row>
    <row r="9" spans="1:6" ht="15" customHeight="1" x14ac:dyDescent="0.25">
      <c r="A9" s="65" t="s">
        <v>748</v>
      </c>
      <c r="B9" s="104" t="s">
        <v>847</v>
      </c>
      <c r="C9" s="99">
        <v>1</v>
      </c>
      <c r="D9" s="102"/>
      <c r="E9" s="99">
        <v>1</v>
      </c>
      <c r="F9" s="99"/>
    </row>
    <row r="10" spans="1:6" x14ac:dyDescent="0.25">
      <c r="A10" s="65" t="s">
        <v>748</v>
      </c>
      <c r="B10" s="65" t="s">
        <v>749</v>
      </c>
      <c r="C10" s="99">
        <v>1</v>
      </c>
      <c r="D10" s="102"/>
      <c r="E10" s="99">
        <v>1</v>
      </c>
      <c r="F10" s="99"/>
    </row>
    <row r="11" spans="1:6" s="8" customFormat="1" x14ac:dyDescent="0.25">
      <c r="A11" s="65" t="s">
        <v>748</v>
      </c>
      <c r="B11" s="65" t="s">
        <v>750</v>
      </c>
      <c r="C11" s="99">
        <v>1</v>
      </c>
      <c r="D11" s="102"/>
      <c r="E11" s="99">
        <v>1</v>
      </c>
      <c r="F11" s="99"/>
    </row>
    <row r="12" spans="1:6" s="8" customFormat="1" x14ac:dyDescent="0.25">
      <c r="A12" s="65" t="s">
        <v>748</v>
      </c>
      <c r="B12" s="65" t="s">
        <v>751</v>
      </c>
      <c r="C12" s="99">
        <v>1</v>
      </c>
      <c r="D12" s="102"/>
      <c r="E12" s="99">
        <v>1</v>
      </c>
      <c r="F12" s="99"/>
    </row>
    <row r="13" spans="1:6" x14ac:dyDescent="0.25">
      <c r="A13" s="65" t="s">
        <v>748</v>
      </c>
      <c r="B13" s="65" t="s">
        <v>752</v>
      </c>
      <c r="C13" s="143">
        <v>1</v>
      </c>
      <c r="D13" s="100"/>
      <c r="E13" s="98">
        <v>1</v>
      </c>
      <c r="F13" s="98" t="s">
        <v>66</v>
      </c>
    </row>
    <row r="14" spans="1:6" x14ac:dyDescent="0.25">
      <c r="A14" s="64" t="s">
        <v>746</v>
      </c>
      <c r="B14" s="64"/>
      <c r="C14" s="64">
        <v>5</v>
      </c>
      <c r="D14" s="101"/>
      <c r="E14" s="64">
        <v>5</v>
      </c>
      <c r="F14" s="64" t="s">
        <v>66</v>
      </c>
    </row>
    <row r="15" spans="1:6" x14ac:dyDescent="0.25">
      <c r="A15" s="65" t="s">
        <v>753</v>
      </c>
      <c r="B15" s="65" t="s">
        <v>754</v>
      </c>
      <c r="C15" s="143">
        <v>1</v>
      </c>
      <c r="D15" s="100"/>
      <c r="E15" s="98">
        <v>1</v>
      </c>
      <c r="F15" s="98" t="s">
        <v>66</v>
      </c>
    </row>
    <row r="16" spans="1:6" x14ac:dyDescent="0.25">
      <c r="A16" s="65" t="s">
        <v>753</v>
      </c>
      <c r="B16" s="65" t="s">
        <v>755</v>
      </c>
      <c r="C16" s="143">
        <v>1</v>
      </c>
      <c r="D16" s="100" t="s">
        <v>66</v>
      </c>
      <c r="E16" s="98">
        <v>1</v>
      </c>
      <c r="F16" s="98" t="s">
        <v>66</v>
      </c>
    </row>
    <row r="17" spans="1:6" x14ac:dyDescent="0.25">
      <c r="A17" s="64" t="s">
        <v>746</v>
      </c>
      <c r="B17" s="64"/>
      <c r="C17" s="64">
        <v>2</v>
      </c>
      <c r="D17" s="101"/>
      <c r="E17" s="64">
        <v>2</v>
      </c>
      <c r="F17" s="64" t="s">
        <v>66</v>
      </c>
    </row>
    <row r="18" spans="1:6" ht="15" customHeight="1" x14ac:dyDescent="0.25">
      <c r="A18" s="65" t="s">
        <v>760</v>
      </c>
      <c r="B18" s="65" t="s">
        <v>761</v>
      </c>
      <c r="C18" s="143">
        <v>1</v>
      </c>
      <c r="D18" s="100" t="s">
        <v>66</v>
      </c>
      <c r="E18" s="98">
        <v>1</v>
      </c>
      <c r="F18" s="98" t="s">
        <v>66</v>
      </c>
    </row>
    <row r="19" spans="1:6" ht="15" customHeight="1" x14ac:dyDescent="0.25">
      <c r="A19" s="65" t="s">
        <v>760</v>
      </c>
      <c r="B19" s="65" t="s">
        <v>762</v>
      </c>
      <c r="C19" s="143">
        <v>1</v>
      </c>
      <c r="D19" s="100" t="s">
        <v>66</v>
      </c>
      <c r="E19" s="98">
        <v>1</v>
      </c>
      <c r="F19" s="98" t="s">
        <v>66</v>
      </c>
    </row>
    <row r="20" spans="1:6" ht="15" customHeight="1" x14ac:dyDescent="0.25">
      <c r="A20" s="65" t="s">
        <v>760</v>
      </c>
      <c r="B20" s="65" t="s">
        <v>763</v>
      </c>
      <c r="C20" s="143">
        <v>1</v>
      </c>
      <c r="D20" s="100" t="s">
        <v>66</v>
      </c>
      <c r="E20" s="98"/>
      <c r="F20" s="98">
        <v>1</v>
      </c>
    </row>
    <row r="21" spans="1:6" x14ac:dyDescent="0.25">
      <c r="A21" s="64" t="s">
        <v>746</v>
      </c>
      <c r="B21" s="64"/>
      <c r="C21" s="64">
        <v>3</v>
      </c>
      <c r="D21" s="101" t="s">
        <v>66</v>
      </c>
      <c r="E21" s="64">
        <v>2</v>
      </c>
      <c r="F21" s="64">
        <v>1</v>
      </c>
    </row>
    <row r="22" spans="1:6" x14ac:dyDescent="0.25">
      <c r="A22" s="65" t="s">
        <v>756</v>
      </c>
      <c r="B22" s="65" t="s">
        <v>757</v>
      </c>
      <c r="C22" s="143">
        <v>1</v>
      </c>
      <c r="D22" s="100" t="s">
        <v>66</v>
      </c>
      <c r="E22" s="98">
        <v>1</v>
      </c>
      <c r="F22" s="98"/>
    </row>
    <row r="23" spans="1:6" x14ac:dyDescent="0.25">
      <c r="A23" s="65" t="s">
        <v>756</v>
      </c>
      <c r="B23" s="65" t="s">
        <v>758</v>
      </c>
      <c r="C23" s="143">
        <v>1</v>
      </c>
      <c r="D23" s="100" t="s">
        <v>66</v>
      </c>
      <c r="E23" s="98">
        <v>1</v>
      </c>
      <c r="F23" s="98"/>
    </row>
    <row r="24" spans="1:6" x14ac:dyDescent="0.25">
      <c r="A24" s="65" t="s">
        <v>756</v>
      </c>
      <c r="B24" s="65" t="s">
        <v>759</v>
      </c>
      <c r="C24" s="143">
        <v>1</v>
      </c>
      <c r="D24" s="100" t="s">
        <v>66</v>
      </c>
      <c r="E24" s="98"/>
      <c r="F24" s="98">
        <v>1</v>
      </c>
    </row>
    <row r="25" spans="1:6" x14ac:dyDescent="0.25">
      <c r="A25" s="64" t="s">
        <v>746</v>
      </c>
      <c r="B25" s="64"/>
      <c r="C25" s="64">
        <v>3</v>
      </c>
      <c r="D25" s="101" t="s">
        <v>66</v>
      </c>
      <c r="E25" s="64">
        <v>2</v>
      </c>
      <c r="F25" s="64">
        <v>1</v>
      </c>
    </row>
    <row r="26" spans="1:6" x14ac:dyDescent="0.25">
      <c r="A26" s="64" t="s">
        <v>41</v>
      </c>
      <c r="B26" s="64"/>
      <c r="C26" s="144">
        <v>15</v>
      </c>
      <c r="D26" s="101">
        <v>1</v>
      </c>
      <c r="E26" s="64">
        <v>12</v>
      </c>
      <c r="F26" s="64">
        <v>2</v>
      </c>
    </row>
    <row r="27" spans="1:6" x14ac:dyDescent="0.25">
      <c r="A27" s="221"/>
      <c r="B27" s="221"/>
      <c r="C27" s="221"/>
      <c r="D27" s="221"/>
      <c r="E27" s="221"/>
      <c r="F27" s="221"/>
    </row>
  </sheetData>
  <mergeCells count="4">
    <mergeCell ref="A1:F1"/>
    <mergeCell ref="A2:F2"/>
    <mergeCell ref="A3:F3"/>
    <mergeCell ref="A27:F27"/>
  </mergeCells>
  <pageMargins left="0.7" right="0.7" top="0.75" bottom="0.75" header="0.3" footer="0.3"/>
  <pageSetup scale="83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1024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800100</xdr:colOff>
                <xdr:row>1</xdr:row>
                <xdr:rowOff>9525</xdr:rowOff>
              </to>
            </anchor>
          </objectPr>
        </oleObject>
      </mc:Choice>
      <mc:Fallback>
        <oleObject progId="CorelDraw.Graphic.17" shapeId="10241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P37"/>
  <sheetViews>
    <sheetView workbookViewId="0">
      <selection activeCell="N19" sqref="N19"/>
    </sheetView>
  </sheetViews>
  <sheetFormatPr baseColWidth="10" defaultRowHeight="15" x14ac:dyDescent="0.25"/>
  <cols>
    <col min="1" max="1" width="3.85546875" customWidth="1"/>
    <col min="2" max="2" width="11.5703125" bestFit="1" customWidth="1"/>
    <col min="3" max="3" width="14.5703125" customWidth="1"/>
    <col min="4" max="4" width="11.5703125" bestFit="1" customWidth="1"/>
    <col min="5" max="6" width="11.5703125" customWidth="1"/>
    <col min="7" max="7" width="11.5703125" bestFit="1" customWidth="1"/>
    <col min="8" max="9" width="11.5703125" customWidth="1"/>
    <col min="10" max="10" width="12.42578125" customWidth="1"/>
    <col min="11" max="11" width="11.5703125" customWidth="1"/>
    <col min="12" max="13" width="11.5703125" bestFit="1" customWidth="1"/>
    <col min="14" max="14" width="16.28515625" customWidth="1"/>
    <col min="15" max="15" width="13.140625" bestFit="1" customWidth="1"/>
  </cols>
  <sheetData>
    <row r="1" spans="1:15" ht="42.75" customHeight="1" x14ac:dyDescent="0.25">
      <c r="A1" s="238" t="s">
        <v>65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5" ht="39.75" customHeight="1" x14ac:dyDescent="0.25">
      <c r="A2" s="197" t="s">
        <v>848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66"/>
    </row>
    <row r="3" spans="1:15" ht="22.5" x14ac:dyDescent="0.25">
      <c r="A3" s="239" t="s">
        <v>764</v>
      </c>
      <c r="B3" s="240" t="s">
        <v>765</v>
      </c>
      <c r="C3" s="241"/>
      <c r="D3" s="242"/>
      <c r="E3" s="67" t="s">
        <v>766</v>
      </c>
      <c r="F3" s="68" t="s">
        <v>767</v>
      </c>
      <c r="G3" s="68" t="s">
        <v>768</v>
      </c>
      <c r="H3" s="68" t="s">
        <v>769</v>
      </c>
      <c r="I3" s="68" t="s">
        <v>770</v>
      </c>
      <c r="J3" s="68" t="s">
        <v>771</v>
      </c>
      <c r="K3" s="68" t="s">
        <v>772</v>
      </c>
      <c r="L3" s="68" t="s">
        <v>773</v>
      </c>
      <c r="M3" s="69" t="s">
        <v>774</v>
      </c>
      <c r="N3" s="70"/>
    </row>
    <row r="4" spans="1:15" x14ac:dyDescent="0.25">
      <c r="A4" s="239"/>
      <c r="B4" s="243"/>
      <c r="C4" s="244"/>
      <c r="D4" s="245"/>
      <c r="E4" s="107">
        <f>('[1]PLANXPROG-1'!$M$10*12)+'[1]PLANXPROG-1'!$N$10+'[1]PLANXPROG-1'!$O$10+(SUM('[1]PLANXPROG-1'!$P$10:$R$10)*12)+'[1]PLANXPROG-1'!$Z$10+'[1]PLANXPROG-1'!$AN$10+'[1]PLANXPROG-1'!$AO$10+([1]TABULADOR!$V$4*12)</f>
        <v>315116.85123846389</v>
      </c>
      <c r="F4" s="107">
        <f>('[1]PLANXPROG-1'!$M$7*12)+'[1]PLANXPROG-1'!$N$7+'[1]PLANXPROG-1'!$O$7+(SUM('[1]PLANXPROG-1'!$P$7:$R$7)*12)+'[1]PLANXPROG-1'!$Z$7+'[1]PLANXPROG-1'!$AN$7+'[1]PLANXPROG-1'!$AO$7+([1]TABULADOR!$V$10*12)</f>
        <v>315116.85123846389</v>
      </c>
      <c r="G4" s="107">
        <f>('[1]PLANXPROG-1'!$M$22*12)+'[1]PLANXPROG-1'!$N$22+'[1]PLANXPROG-1'!$O$7+(SUM('[1]PLANXPROG-1'!$P$22:$R$22)*12)+'[1]PLANXPROG-1'!$Z$22+'[1]PLANXPROG-1'!$AN$22+'[1]PLANXPROG-1'!$AO$22+([1]TABULADOR!$V$5*12)</f>
        <v>282528.85100836953</v>
      </c>
      <c r="H4" s="107">
        <f>('[1]PLANXPROG-1'!$M$14*12)+'[1]PLANXPROG-1'!$N$14+'[1]PLANXPROG-1'!$O$14+(SUM('[1]PLANXPROG-1'!$P$14:$R$14)*12)+'[1]PLANXPROG-1'!$Z$14+'[1]PLANXPROG-1'!$AN$14+'[1]PLANXPROG-1'!$AO$14+([1]TABULADOR!$V$9*12)</f>
        <v>139757.73155238817</v>
      </c>
      <c r="I4" s="107">
        <f>('[1]PLANXPROG-1'!$M$21*12)+'[1]PLANXPROG-1'!$N$21+'[1]PLANXPROG-1'!$O$21+(SUM('[1]PLANXPROG-1'!$P$21:$R$21)*12)+'[1]PLANXPROG-1'!$Z$21+'[1]PLANXPROG-1'!$AN$21+'[1]PLANXPROG-1'!$AO$21+([1]TABULADOR!$V$11*12)</f>
        <v>315116.85123846389</v>
      </c>
      <c r="J4" s="107">
        <f>('[1]PLANXPROG-1'!$M$26*12)+'[1]PLANXPROG-1'!$N$26+'[1]PLANXPROG-1'!$O$26+(SUM('[1]PLANXPROG-1'!$P$26:$R$26)*12)+'[1]PLANXPROG-1'!$Z$26+'[1]PLANXPROG-1'!$AN$26+'[1]PLANXPROG-1'!$AO$26+([1]TABULADOR!$V$13*12)</f>
        <v>193221.54066191448</v>
      </c>
      <c r="K4" s="107">
        <f>('[1]PLANXPROG-1'!$M$16*12)+'[1]PLANXPROG-1'!$N$16+'[1]PLANXPROG-1'!$O$16+(SUM('[1]PLANXPROG-1'!$P$16:$R$16)*12)+'[1]PLANXPROG-1'!$Z$16+'[1]PLANXPROG-1'!$AN$16+'[1]PLANXPROG-1'!$AO$16+([1]TABULADOR!$V$7*12)</f>
        <v>421367.17523834208</v>
      </c>
      <c r="L4" s="107">
        <f>('[2]PLANXPROG-1'!$M$9*12)+'[2]PLANXPROG-1'!$N$9+'[2]PLANXPROG-1'!$O$9+(SUM('[2]PLANXPROG-1'!$P$9:$R$9)*12)+'[2]PLANXPROG-1'!$Z$9+'[2]PLANXPROG-1'!$AN$9+'[2]PLANXPROG-1'!$AO$9+([2]TABULADOR!$V$6*12)</f>
        <v>531454.97751423682</v>
      </c>
      <c r="M4" s="107">
        <f>('[1]PLANXPROG-1'!$M$6*12)+'[1]PLANXPROG-1'!$N$6+'[1]PLANXPROG-1'!$O$6+(SUM('[1]PLANXPROG-1'!$P$6:$R$6)*12)+'[1]PLANXPROG-1'!$Z$6+'[1]PLANXPROG-1'!$AN$6+'[1]PLANXPROG-1'!$AO$6+([1]TABULADOR!$V$8*12)</f>
        <v>649800.99405346042</v>
      </c>
      <c r="N4" s="106"/>
    </row>
    <row r="5" spans="1:15" x14ac:dyDescent="0.25">
      <c r="A5" s="239"/>
      <c r="B5" s="246" t="s">
        <v>775</v>
      </c>
      <c r="C5" s="236"/>
      <c r="D5" s="237"/>
      <c r="E5" s="108">
        <f>'[1]PLANXPROG-1'!$M$11+'[1]PLANXPROG-1'!$P$11+'[1]PLANXPROG-1'!$Q$11+'[1]PLANXPROG-1'!$R$11+'[1]PLANXPROG-1'!$S$11+'[1]PLANXPROG-1'!$T$11+'[1]PLANXPROG-1'!$U$11+'[1]PLANXPROG-1'!$AQ$11+'[1]PLANXPROG-1'!$AR$11+[1]TABULADOR!$V$4</f>
        <v>26197.029680199561</v>
      </c>
      <c r="F5" s="108">
        <f>'[1]PLANXPROG-1'!$M$7+'[1]PLANXPROG-1'!$P$7+'[1]PLANXPROG-1'!$Q$7+'[1]PLANXPROG-1'!$R$7+'[1]PLANXPROG-1'!$S$7+'[1]PLANXPROG-1'!$T$7+'[1]PLANXPROG-1'!$U$7+'[1]PLANXPROG-1'!$AQ$7+'[1]PLANXPROG-1'!$AR$7+[1]TABULADOR!$V$10</f>
        <v>26197.029680199561</v>
      </c>
      <c r="G5" s="108">
        <f>'[1]PLANXPROG-1'!$M$22+'[1]PLANXPROG-1'!$P$22+'[1]PLANXPROG-1'!$Q$22+'[1]PLANXPROG-1'!$R$22+'[1]PLANXPROG-1'!$S$22+'[1]PLANXPROG-1'!$T$22+'[1]PLANXPROG-1'!$U$22+'[1]PLANXPROG-1'!$AQ$22+'[1]PLANXPROG-1'!$AR$22+[1]TABULADOR!$V$5</f>
        <v>23439.982278326759</v>
      </c>
      <c r="H5" s="108">
        <f>'[1]PLANXPROG-1'!$M$14+'[1]PLANXPROG-1'!$P$14+'[1]PLANXPROG-1'!$Q$14+'[1]PLANXPROG-1'!$R$14+'[1]PLANXPROG-1'!$S$14+'[1]PLANXPROG-1'!$T$14+'[1]PLANXPROG-1'!$U$14+'[1]PLANXPROG-1'!$AQ$14+'[1]PLANXPROG-1'!$AR$14+[1]TABULADOR!$V$9</f>
        <v>11618.744558162281</v>
      </c>
      <c r="I5" s="108">
        <f>'[1]PLANXPROG-1'!$M$21+'[1]PLANXPROG-1'!$P$21+'[1]PLANXPROG-1'!$Q$21+'[1]PLANXPROG-1'!$R$21+'[1]PLANXPROG-1'!$S$21+'[1]PLANXPROG-1'!$T$21+'[1]PLANXPROG-1'!$U$21+'[1]PLANXPROG-1'!$AQ$21+'[1]PLANXPROG-1'!$AR$21+[1]TABULADOR!$V$11</f>
        <v>26197.029680199561</v>
      </c>
      <c r="J5" s="108">
        <f>'[1]PLANXPROG-1'!$M$26+'[1]PLANXPROG-1'!$P$26+'[1]PLANXPROG-1'!$Q$26+'[1]PLANXPROG-1'!$R$26+'[1]PLANXPROG-1'!$S$26+'[1]PLANXPROG-1'!$T$26+'[1]PLANXPROG-1'!$U$26+'[1]PLANXPROG-1'!$AQ$26+'[1]PLANXPROG-1'!$AR$26+[1]TABULADOR!$V$13</f>
        <v>16079.420239986843</v>
      </c>
      <c r="K5" s="108">
        <f>'[1]PLANXPROG-1'!$M$16+'[1]PLANXPROG-1'!$P$16+'[1]PLANXPROG-1'!$Q$16+'[1]PLANXPROG-1'!$R$16+'[1]PLANXPROG-1'!$S$16+'[1]PLANXPROG-1'!$T$16+'[1]PLANXPROG-1'!$U$16+'[1]PLANXPROG-1'!$AQ$16+'[1]PLANXPROG-1'!$AR$16+[1]TABULADOR!$V$7</f>
        <v>35030.038801385963</v>
      </c>
      <c r="L5" s="108">
        <f>'[2]PLANXPROG-1'!$M$9+'[2]PLANXPROG-1'!$P$9+'[2]PLANXPROG-1'!$Q$9+'[2]PLANXPROG-1'!$R$9+'[2]PLANXPROG-1'!$S$9+'[2]PLANXPROG-1'!$T$9+'[2]PLANXPROG-1'!$U$9+'[2]PLANXPROG-1'!$AQ$9+'[2]PLANXPROG-1'!$AR$9+[2]TABULADOR!$V$6</f>
        <v>44182.344446087714</v>
      </c>
      <c r="M5" s="108">
        <f>'[1]PLANXPROG-1'!$M$6+'[1]PLANXPROG-1'!$P$6+'[1]PLANXPROG-1'!$Q$6+'[1]PLANXPROG-1'!$R$6+'[1]PLANXPROG-1'!$S$6+'[1]PLANXPROG-1'!$T$6+'[1]PLANXPROG-1'!$U$6+'[1]PLANXPROG-1'!$AQ$6+'[1]PLANXPROG-1'!$AR$6+[1]TABULADOR!$V$8</f>
        <v>54021.275508429811</v>
      </c>
      <c r="N5" s="145" t="s">
        <v>1219</v>
      </c>
    </row>
    <row r="6" spans="1:15" x14ac:dyDescent="0.25">
      <c r="A6" s="239"/>
      <c r="B6" s="247" t="s">
        <v>776</v>
      </c>
      <c r="C6" s="246" t="s">
        <v>777</v>
      </c>
      <c r="D6" s="237"/>
      <c r="E6" s="109">
        <v>2.3E-2</v>
      </c>
      <c r="F6" s="109">
        <v>2.3E-2</v>
      </c>
      <c r="G6" s="109">
        <v>2.3E-2</v>
      </c>
      <c r="H6" s="109">
        <v>2.3E-2</v>
      </c>
      <c r="I6" s="109">
        <v>2.3E-2</v>
      </c>
      <c r="J6" s="109">
        <v>2.3E-2</v>
      </c>
      <c r="K6" s="109">
        <v>2.3E-2</v>
      </c>
      <c r="L6" s="109">
        <v>2.3E-2</v>
      </c>
      <c r="M6" s="109">
        <v>2.3E-2</v>
      </c>
      <c r="N6" s="27"/>
    </row>
    <row r="7" spans="1:15" x14ac:dyDescent="0.25">
      <c r="A7" s="239"/>
      <c r="B7" s="248"/>
      <c r="C7" s="246" t="s">
        <v>778</v>
      </c>
      <c r="D7" s="237"/>
      <c r="E7" s="81">
        <f>'[1]PLANXPROG-1'!$Z$10</f>
        <v>4412.6311260690791</v>
      </c>
      <c r="F7" s="81">
        <f>'[1]PLANXPROG-1'!$Z$7</f>
        <v>4412.6311260690791</v>
      </c>
      <c r="G7" s="81">
        <f>'[1]PLANXPROG-1'!$Z$22</f>
        <v>3946.460366036185</v>
      </c>
      <c r="H7" s="81">
        <f>'[1]PLANXPROG-1'!$Z$14</f>
        <v>1951.5207544407897</v>
      </c>
      <c r="I7" s="81">
        <f>'[1]PLANXPROG-1'!$Z$21</f>
        <v>4412.6311260690791</v>
      </c>
      <c r="J7" s="81">
        <f>'[1]PLANXPROG-1'!$Z$26</f>
        <v>3348.6232820723685</v>
      </c>
      <c r="K7" s="81">
        <f>'[1]PLANXPROG-1'!$Z$16</f>
        <v>5903.345221710525</v>
      </c>
      <c r="L7" s="81">
        <f>'[2]PLANXPROG-1'!$Z$9</f>
        <v>7428.7741611842093</v>
      </c>
      <c r="M7" s="81">
        <f>'[1]PLANXPROG-1'!$Z$6</f>
        <v>9063.9141523026319</v>
      </c>
      <c r="N7" s="27"/>
    </row>
    <row r="8" spans="1:15" x14ac:dyDescent="0.25">
      <c r="A8" s="239"/>
      <c r="B8" s="249"/>
      <c r="C8" s="246" t="s">
        <v>779</v>
      </c>
      <c r="D8" s="237"/>
      <c r="E8" s="81">
        <f>'[1]PLANXPROG-1'!$P$10+'[1]PLANXPROG-1'!$Q$10+'[1]PLANXPROG-1'!$R$10</f>
        <v>2959.52</v>
      </c>
      <c r="F8" s="81">
        <f>'[1]PLANXPROG-1'!$P$7+'[1]PLANXPROG-1'!$Q$7+'[1]PLANXPROG-1'!$R$7</f>
        <v>2959.52</v>
      </c>
      <c r="G8" s="81">
        <f>'[1]PLANXPROG-1'!$P$22+'[1]PLANXPROG-1'!$Q$22+'[1]PLANXPROG-1'!$R$22</f>
        <v>2694.5699999999997</v>
      </c>
      <c r="H8" s="81">
        <f>'[1]PLANXPROG-1'!$P$14+'[1]PLANXPROG-1'!$Q$14+'[1]PLANXPROG-1'!$R$14</f>
        <v>1572.85</v>
      </c>
      <c r="I8" s="81">
        <f>'[1]PLANXPROG-1'!$P$21+'[1]PLANXPROG-1'!$Q$21+'[1]PLANXPROG-1'!$R$21</f>
        <v>2959.52</v>
      </c>
      <c r="J8" s="81">
        <f>'[1]PLANXPROG-1'!$P$26+'[1]PLANXPROG-1'!$Q$26+'[1]PLANXPROG-1'!$R$26</f>
        <v>2422.0100000000002</v>
      </c>
      <c r="K8" s="81">
        <f>'[1]PLANXPROG-1'!$P$16+'[1]PLANXPROG-1'!$Q$16+'[1]PLANXPROG-1'!$R$16</f>
        <v>3806.75</v>
      </c>
      <c r="L8" s="81">
        <f>'[2]PLANXPROG-1'!$P$9+'[2]PLANXPROG-1'!$Q$9+'[2]PLANXPROG-1'!$R$9</f>
        <v>4673.7</v>
      </c>
      <c r="M8" s="81">
        <f>'[1]PLANXPROG-1'!$P$6+'[1]PLANXPROG-1'!$Q$6+'[1]PLANXPROG-1'!$R$6</f>
        <v>5603.0300000000007</v>
      </c>
      <c r="N8" s="27"/>
      <c r="O8" s="164" t="s">
        <v>1224</v>
      </c>
    </row>
    <row r="9" spans="1:15" ht="24.75" customHeight="1" x14ac:dyDescent="0.25">
      <c r="A9" s="239"/>
      <c r="B9" s="250" t="s">
        <v>780</v>
      </c>
      <c r="C9" s="251"/>
      <c r="D9" s="252"/>
      <c r="E9" s="82">
        <f>[1]TABULADOR!$Z$4+[1]TABULADOR!$AH$4+[1]TABULADOR!$AI$4</f>
        <v>16486.731194032898</v>
      </c>
      <c r="F9" s="82">
        <f>[1]TABULADOR!$Z$10+[1]TABULADOR!$AH$10+[1]TABULADOR!$AI$10</f>
        <v>16486.731194032898</v>
      </c>
      <c r="G9" s="82">
        <f>[1]TABULADOR!$Z$5+[1]TABULADOR!$AH$5+[1]TABULADOR!$AI$5</f>
        <v>14991.890135160091</v>
      </c>
      <c r="H9" s="82">
        <f>[1]TABULADOR!$Z$9+[1]TABULADOR!$AH$9+[1]TABULADOR!$AI$9</f>
        <v>8534.0705091622804</v>
      </c>
      <c r="I9" s="82">
        <f>[1]TABULADOR!$Z$11+[1]TABULADOR!$AH$11+[1]TABULADOR!$AI$11</f>
        <v>16486.731194032898</v>
      </c>
      <c r="J9" s="82">
        <f>[1]TABULADOR!$Z$13+[1]TABULADOR!$AH$13+[1]TABULADOR!$AI$13</f>
        <v>10249.496547842105</v>
      </c>
      <c r="K9" s="82">
        <f>[1]TABULADOR!$Z$7+[1]TABULADOR!$AH$7+[1]TABULADOR!$AI$7</f>
        <v>21266.858090719299</v>
      </c>
      <c r="L9" s="82">
        <f>[2]TABULADOR!$Z$6+[2]TABULADOR!$AH$6+[2]TABULADOR!$AI$6</f>
        <v>26102.829874087718</v>
      </c>
      <c r="M9" s="82">
        <f>[1]TABULADOR!$Z$8+[1]TABULADOR!$AH$8+[1]TABULADOR!$AI$8</f>
        <v>31218.707343763155</v>
      </c>
      <c r="N9" s="27"/>
      <c r="O9" s="164" t="s">
        <v>1225</v>
      </c>
    </row>
    <row r="10" spans="1:15" s="1" customFormat="1" x14ac:dyDescent="0.25">
      <c r="A10" s="239"/>
      <c r="B10" s="253" t="s">
        <v>781</v>
      </c>
      <c r="C10" s="254"/>
      <c r="D10" s="255"/>
      <c r="E10" s="162">
        <f>[1]TABULADOR!$Z$4</f>
        <v>13760.299759000003</v>
      </c>
      <c r="F10" s="162">
        <f>[1]TABULADOR!$Z$10</f>
        <v>13760.299759000003</v>
      </c>
      <c r="G10" s="162">
        <f>[1]TABULADOR!$Z$5</f>
        <v>12553.491526333335</v>
      </c>
      <c r="H10" s="162">
        <f>[1]TABULADOR!$Z$9</f>
        <v>7328.2848046666668</v>
      </c>
      <c r="I10" s="162">
        <f>[1]TABULADOR!$Z$11</f>
        <v>13760.299759000003</v>
      </c>
      <c r="J10" s="162">
        <f>[1]TABULADOR!$Z$13</f>
        <v>9735.5549360000005</v>
      </c>
      <c r="K10" s="162">
        <f>[1]TABULADOR!$Z$7</f>
        <v>17619.359461333333</v>
      </c>
      <c r="L10" s="162">
        <f>[2]TABULADOR!$Z$6</f>
        <v>21512.814797333333</v>
      </c>
      <c r="M10" s="162">
        <f>[1]TABULADOR!$Z$8</f>
        <v>25618.388675999995</v>
      </c>
      <c r="N10" s="163"/>
      <c r="O10" s="132"/>
    </row>
    <row r="11" spans="1:15" x14ac:dyDescent="0.25">
      <c r="A11" s="239"/>
      <c r="B11" s="230" t="s">
        <v>782</v>
      </c>
      <c r="C11" s="228" t="s">
        <v>783</v>
      </c>
      <c r="D11" s="229"/>
      <c r="E11" s="81">
        <f>SUM(E12:E14)</f>
        <v>3828.4033660000005</v>
      </c>
      <c r="F11" s="81">
        <f t="shared" ref="F11:M11" si="0">SUM(F12:F14)</f>
        <v>3828.4033660000005</v>
      </c>
      <c r="G11" s="81">
        <f t="shared" si="0"/>
        <v>3283.9720153333333</v>
      </c>
      <c r="H11" s="81">
        <f t="shared" si="0"/>
        <v>1014.8922786666668</v>
      </c>
      <c r="I11" s="81">
        <f t="shared" si="0"/>
        <v>3828.4033660000005</v>
      </c>
      <c r="J11" s="81">
        <f t="shared" si="0"/>
        <v>1424.320064</v>
      </c>
      <c r="K11" s="81">
        <f t="shared" si="0"/>
        <v>5569.4322053333326</v>
      </c>
      <c r="L11" s="81">
        <f t="shared" si="0"/>
        <v>7406.4768693333335</v>
      </c>
      <c r="M11" s="81">
        <f t="shared" si="0"/>
        <v>9443.5488239999977</v>
      </c>
      <c r="N11" s="27"/>
    </row>
    <row r="12" spans="1:15" x14ac:dyDescent="0.25">
      <c r="A12" s="239"/>
      <c r="B12" s="231"/>
      <c r="C12" s="228" t="s">
        <v>779</v>
      </c>
      <c r="D12" s="229"/>
      <c r="E12" s="82">
        <f>[1]TABULADOR!$W$4</f>
        <v>396.57</v>
      </c>
      <c r="F12" s="82">
        <f>[1]TABULADOR!$W$10</f>
        <v>396.57</v>
      </c>
      <c r="G12" s="82">
        <f>[1]TABULADOR!$W$5</f>
        <v>351.34000000000003</v>
      </c>
      <c r="H12" s="82">
        <f>[1]TABULADOR!$W$9</f>
        <v>162.11000000000001</v>
      </c>
      <c r="I12" s="82">
        <f>[1]TABULADOR!$W$11</f>
        <v>396.57</v>
      </c>
      <c r="J12" s="82">
        <f>[1]TABULADOR!$W$13</f>
        <v>304.77999999999997</v>
      </c>
      <c r="K12" s="82">
        <f>[1]TABULADOR!$W$7</f>
        <v>541.26</v>
      </c>
      <c r="L12" s="82">
        <f>[2]TABULADOR!$W$6</f>
        <v>689.3</v>
      </c>
      <c r="M12" s="82">
        <f>[1]TABULADOR!$W$8</f>
        <v>848</v>
      </c>
      <c r="N12" s="27"/>
    </row>
    <row r="13" spans="1:15" x14ac:dyDescent="0.25">
      <c r="A13" s="239"/>
      <c r="B13" s="231"/>
      <c r="C13" s="256" t="s">
        <v>784</v>
      </c>
      <c r="D13" s="257"/>
      <c r="E13" s="82">
        <f>[1]TABULADOR!$X$4</f>
        <v>1326.1362500000002</v>
      </c>
      <c r="F13" s="82">
        <f>[1]TABULADOR!$X$10</f>
        <v>1326.1362500000002</v>
      </c>
      <c r="G13" s="82">
        <f>[1]TABULADOR!$X$5</f>
        <v>1186.0370833333334</v>
      </c>
      <c r="H13" s="82">
        <f>[1]TABULADOR!$X$9</f>
        <v>586.49416666666673</v>
      </c>
      <c r="I13" s="82">
        <f>[1]TABULADOR!$X$11</f>
        <v>1326.1362500000002</v>
      </c>
      <c r="J13" s="82">
        <f>[1]TABULADOR!$X$13</f>
        <v>0</v>
      </c>
      <c r="K13" s="82">
        <f>[1]TABULADOR!$X$7</f>
        <v>1774.1433333333332</v>
      </c>
      <c r="L13" s="82">
        <f>[2]TABULADOR!$X$6</f>
        <v>2232.5833333333335</v>
      </c>
      <c r="M13" s="82">
        <f>[1]TABULADOR!$X$8</f>
        <v>2723.9949999999999</v>
      </c>
      <c r="N13" s="27"/>
    </row>
    <row r="14" spans="1:15" x14ac:dyDescent="0.25">
      <c r="A14" s="239"/>
      <c r="B14" s="232"/>
      <c r="C14" s="228" t="s">
        <v>785</v>
      </c>
      <c r="D14" s="229"/>
      <c r="E14" s="82">
        <f>[1]TABULADOR!$V$4</f>
        <v>2105.6971160000003</v>
      </c>
      <c r="F14" s="82">
        <f>[1]TABULADOR!$V$10</f>
        <v>2105.6971160000003</v>
      </c>
      <c r="G14" s="82">
        <f>[1]TABULADOR!$V$5</f>
        <v>1746.594932</v>
      </c>
      <c r="H14" s="82">
        <f>[1]TABULADOR!$V$9</f>
        <v>266.28811200000007</v>
      </c>
      <c r="I14" s="82">
        <f>[1]TABULADOR!$V$11</f>
        <v>2105.6971160000003</v>
      </c>
      <c r="J14" s="82">
        <f>[1]TABULADOR!$V$13</f>
        <v>1119.540064</v>
      </c>
      <c r="K14" s="82">
        <f>[1]TABULADOR!$V$7</f>
        <v>3254.028871999999</v>
      </c>
      <c r="L14" s="82">
        <f>[2]TABULADOR!$V$6</f>
        <v>4484.5935360000003</v>
      </c>
      <c r="M14" s="82">
        <f>[1]TABULADOR!$V$8</f>
        <v>5871.5538239999987</v>
      </c>
      <c r="N14" s="27"/>
    </row>
    <row r="15" spans="1:15" x14ac:dyDescent="0.25">
      <c r="A15" s="239"/>
      <c r="B15" s="230" t="s">
        <v>786</v>
      </c>
      <c r="C15" s="228" t="s">
        <v>787</v>
      </c>
      <c r="D15" s="229"/>
      <c r="E15" s="105">
        <f>[1]TABULADOR!$T$4</f>
        <v>17588.703125000004</v>
      </c>
      <c r="F15" s="105">
        <f>[1]TABULADOR!$T$10</f>
        <v>17588.703125000004</v>
      </c>
      <c r="G15" s="105">
        <f>[1]TABULADOR!$T$5</f>
        <v>15837.463541666668</v>
      </c>
      <c r="H15" s="105">
        <f>[1]TABULADOR!$T$9</f>
        <v>8343.1770833333339</v>
      </c>
      <c r="I15" s="105">
        <f>[1]TABULADOR!$T$11</f>
        <v>17588.703125000004</v>
      </c>
      <c r="J15" s="105">
        <f>[1]TABULADOR!$T$13</f>
        <v>11159.875</v>
      </c>
      <c r="K15" s="105">
        <f>[1]TABULADOR!$T$7</f>
        <v>23188.791666666664</v>
      </c>
      <c r="L15" s="105">
        <f>[2]TABULADOR!$T$6</f>
        <v>28919.291666666668</v>
      </c>
      <c r="M15" s="105">
        <f>[1]TABULADOR!$T$8</f>
        <v>35061.937499999993</v>
      </c>
      <c r="N15" s="73"/>
    </row>
    <row r="16" spans="1:15" x14ac:dyDescent="0.25">
      <c r="A16" s="239"/>
      <c r="B16" s="231"/>
      <c r="C16" s="233" t="s">
        <v>788</v>
      </c>
      <c r="D16" s="71" t="s">
        <v>789</v>
      </c>
      <c r="E16" s="81">
        <f>'[1]PLANXPROG-1'!$J$10/2</f>
        <v>1326.1362500000002</v>
      </c>
      <c r="F16" s="81">
        <f>'[1]PLANXPROG-1'!$J$7/2</f>
        <v>1326.1362500000002</v>
      </c>
      <c r="G16" s="81">
        <f>'[1]PLANXPROG-1'!$J$22/2</f>
        <v>1186.0370833333334</v>
      </c>
      <c r="H16" s="81">
        <f>'[1]PLANXPROG-1'!$J$14/2</f>
        <v>586.49416666666673</v>
      </c>
      <c r="I16" s="81">
        <f>'[1]PLANXPROG-1'!$J$21/2</f>
        <v>1326.1362500000002</v>
      </c>
      <c r="J16" s="81">
        <f>'[1]PLANXPROG-1'!$J$26/2</f>
        <v>0</v>
      </c>
      <c r="K16" s="81">
        <f>'[1]PLANXPROG-1'!$J$16/2</f>
        <v>1774.1433333333332</v>
      </c>
      <c r="L16" s="81">
        <f>'[2]PLANXPROG-1'!$J$9/2</f>
        <v>2232.5833333333335</v>
      </c>
      <c r="M16" s="81">
        <f>'[1]PLANXPROG-1'!$J$6/2</f>
        <v>2723.9949999999999</v>
      </c>
      <c r="N16" s="27"/>
    </row>
    <row r="17" spans="1:16" x14ac:dyDescent="0.25">
      <c r="A17" s="239"/>
      <c r="B17" s="231"/>
      <c r="C17" s="234"/>
      <c r="D17" s="71" t="s">
        <v>790</v>
      </c>
      <c r="E17" s="81">
        <f t="shared" ref="E17:K17" si="1">E16</f>
        <v>1326.1362500000002</v>
      </c>
      <c r="F17" s="81">
        <f t="shared" si="1"/>
        <v>1326.1362500000002</v>
      </c>
      <c r="G17" s="81">
        <f t="shared" si="1"/>
        <v>1186.0370833333334</v>
      </c>
      <c r="H17" s="81">
        <f t="shared" si="1"/>
        <v>586.49416666666673</v>
      </c>
      <c r="I17" s="81">
        <f t="shared" si="1"/>
        <v>1326.1362500000002</v>
      </c>
      <c r="J17" s="81">
        <f t="shared" si="1"/>
        <v>0</v>
      </c>
      <c r="K17" s="81">
        <f t="shared" si="1"/>
        <v>1774.1433333333332</v>
      </c>
      <c r="L17" s="81">
        <f t="shared" ref="L17:M17" si="2">L16</f>
        <v>2232.5833333333335</v>
      </c>
      <c r="M17" s="81">
        <f t="shared" si="2"/>
        <v>2723.9949999999999</v>
      </c>
      <c r="N17" s="27"/>
    </row>
    <row r="18" spans="1:16" ht="18.75" customHeight="1" x14ac:dyDescent="0.25">
      <c r="A18" s="239"/>
      <c r="B18" s="231"/>
      <c r="C18" s="234"/>
      <c r="D18" s="71" t="s">
        <v>791</v>
      </c>
      <c r="E18" s="81">
        <f>'[1]PLANXPROG-1'!$K$10</f>
        <v>663.06812500000012</v>
      </c>
      <c r="F18" s="81">
        <f>'[1]PLANXPROG-1'!$K$7</f>
        <v>663.06812500000012</v>
      </c>
      <c r="G18" s="81">
        <f>'[1]PLANXPROG-1'!$K$22</f>
        <v>593.01854166666669</v>
      </c>
      <c r="H18" s="81">
        <f>'[1]PLANXPROG-1'!$K$14</f>
        <v>293.24708333333336</v>
      </c>
      <c r="I18" s="81">
        <f>'[1]PLANXPROG-1'!$K$21</f>
        <v>663.06812500000012</v>
      </c>
      <c r="J18" s="81">
        <f>'[1]PLANXPROG-1'!$K$26</f>
        <v>0</v>
      </c>
      <c r="K18" s="81">
        <f>'[1]PLANXPROG-1'!$K$16</f>
        <v>887.0716666666666</v>
      </c>
      <c r="L18" s="81">
        <f>'[2]PLANXPROG-1'!$K$9</f>
        <v>1116.2916666666667</v>
      </c>
      <c r="M18" s="81">
        <f>'[1]PLANXPROG-1'!$K$6</f>
        <v>1361.9974999999999</v>
      </c>
      <c r="N18" s="27"/>
    </row>
    <row r="19" spans="1:16" ht="18" customHeight="1" x14ac:dyDescent="0.25">
      <c r="A19" s="239"/>
      <c r="B19" s="231"/>
      <c r="C19" s="235"/>
      <c r="D19" s="71" t="s">
        <v>792</v>
      </c>
      <c r="E19" s="81">
        <f>'[1]PLANXPROG-1'!$L$10</f>
        <v>1012</v>
      </c>
      <c r="F19" s="81">
        <f>'[1]PLANXPROG-1'!$L$7</f>
        <v>1012</v>
      </c>
      <c r="G19" s="81">
        <f>'[1]PLANXPROG-1'!$L$22</f>
        <v>1012</v>
      </c>
      <c r="H19" s="81">
        <f>'[1]PLANXPROG-1'!$L$14</f>
        <v>1012</v>
      </c>
      <c r="I19" s="81">
        <f>'[1]PLANXPROG-1'!$L$21</f>
        <v>1012</v>
      </c>
      <c r="J19" s="81">
        <f>'[1]PLANXPROG-1'!$L$26</f>
        <v>0</v>
      </c>
      <c r="K19" s="81">
        <f>'[1]PLANXPROG-1'!$L$16</f>
        <v>1012</v>
      </c>
      <c r="L19" s="81">
        <f>'[2]PLANXPROG-1'!$L$9</f>
        <v>1012</v>
      </c>
      <c r="M19" s="81">
        <f>'[1]PLANXPROG-1'!$L$6</f>
        <v>1012</v>
      </c>
      <c r="N19" s="27"/>
      <c r="O19" s="72"/>
    </row>
    <row r="20" spans="1:16" x14ac:dyDescent="0.25">
      <c r="A20" s="239"/>
      <c r="B20" s="232"/>
      <c r="C20" s="236" t="s">
        <v>793</v>
      </c>
      <c r="D20" s="237"/>
      <c r="E20" s="161">
        <f>[1]TABULADOR!$M$4</f>
        <v>13261.362500000001</v>
      </c>
      <c r="F20" s="161">
        <f>[1]TABULADOR!$M$10</f>
        <v>13261.362500000001</v>
      </c>
      <c r="G20" s="161">
        <f>[1]TABULADOR!$M$5</f>
        <v>11860.370833333334</v>
      </c>
      <c r="H20" s="161">
        <f>[1]TABULADOR!$M$9</f>
        <v>5864.9416666666666</v>
      </c>
      <c r="I20" s="161">
        <f>[1]TABULADOR!$M$11</f>
        <v>13261.362500000001</v>
      </c>
      <c r="J20" s="161">
        <f>[1]TABULADOR!$M$13</f>
        <v>11159.875</v>
      </c>
      <c r="K20" s="161">
        <f>[1]TABULADOR!$M$7</f>
        <v>17741.433333333331</v>
      </c>
      <c r="L20" s="161">
        <f>[2]TABULADOR!$M$6</f>
        <v>22325.833333333332</v>
      </c>
      <c r="M20" s="161">
        <f>[1]TABULADOR!$M$8</f>
        <v>27239.949999999997</v>
      </c>
      <c r="N20" s="73"/>
    </row>
    <row r="21" spans="1:16" ht="22.5" x14ac:dyDescent="0.25">
      <c r="A21" s="239"/>
      <c r="B21" s="223" t="s">
        <v>739</v>
      </c>
      <c r="C21" s="224"/>
      <c r="D21" s="225"/>
      <c r="E21" s="67" t="s">
        <v>766</v>
      </c>
      <c r="F21" s="68" t="s">
        <v>767</v>
      </c>
      <c r="G21" s="68" t="s">
        <v>768</v>
      </c>
      <c r="H21" s="68" t="s">
        <v>769</v>
      </c>
      <c r="I21" s="68" t="s">
        <v>770</v>
      </c>
      <c r="J21" s="68" t="s">
        <v>771</v>
      </c>
      <c r="K21" s="68" t="s">
        <v>772</v>
      </c>
      <c r="L21" s="68" t="s">
        <v>773</v>
      </c>
      <c r="M21" s="68" t="s">
        <v>774</v>
      </c>
      <c r="N21" s="27"/>
    </row>
    <row r="22" spans="1:16" s="153" customFormat="1" ht="17.25" customHeight="1" x14ac:dyDescent="0.25">
      <c r="A22" s="149"/>
      <c r="B22" s="150"/>
      <c r="C22" s="150"/>
      <c r="D22" s="150"/>
      <c r="E22" s="151"/>
      <c r="F22" s="151"/>
      <c r="G22" s="151"/>
      <c r="H22" s="151"/>
      <c r="I22" s="151"/>
      <c r="J22" s="151"/>
      <c r="K22" s="151"/>
      <c r="L22" s="151"/>
      <c r="M22" s="151"/>
      <c r="N22" s="152"/>
    </row>
    <row r="23" spans="1:16" ht="17.25" hidden="1" customHeight="1" x14ac:dyDescent="0.25">
      <c r="A23" s="27"/>
      <c r="B23" s="27"/>
      <c r="C23" s="226" t="s">
        <v>1212</v>
      </c>
      <c r="D23" s="226"/>
      <c r="E23" s="140">
        <v>4</v>
      </c>
      <c r="F23" s="141">
        <v>1</v>
      </c>
      <c r="G23" s="141">
        <v>1</v>
      </c>
      <c r="H23" s="141">
        <v>1</v>
      </c>
      <c r="I23" s="141">
        <v>2</v>
      </c>
      <c r="J23" s="141">
        <v>1</v>
      </c>
      <c r="K23" s="141">
        <v>3</v>
      </c>
      <c r="L23" s="141">
        <v>1</v>
      </c>
      <c r="M23" s="141">
        <v>1</v>
      </c>
      <c r="N23" s="138">
        <f>SUM(E23:M23)</f>
        <v>15</v>
      </c>
    </row>
    <row r="24" spans="1:16" s="136" customFormat="1" ht="17.25" hidden="1" customHeight="1" x14ac:dyDescent="0.25">
      <c r="A24" s="135"/>
      <c r="B24" s="135"/>
      <c r="C24" s="227" t="s">
        <v>1213</v>
      </c>
      <c r="D24" s="227"/>
      <c r="E24" s="133">
        <f>E23*E4</f>
        <v>1260467.4049538556</v>
      </c>
      <c r="F24" s="133">
        <f>F23*F4</f>
        <v>315116.85123846389</v>
      </c>
      <c r="G24" s="133">
        <f t="shared" ref="G24:J24" si="3">G23*G4</f>
        <v>282528.85100836953</v>
      </c>
      <c r="H24" s="133">
        <f t="shared" si="3"/>
        <v>139757.73155238817</v>
      </c>
      <c r="I24" s="133">
        <f t="shared" si="3"/>
        <v>630233.70247692778</v>
      </c>
      <c r="J24" s="133">
        <f t="shared" si="3"/>
        <v>193221.54066191448</v>
      </c>
      <c r="K24" s="133">
        <f t="shared" ref="K24:M24" si="4">K23*K4</f>
        <v>1264101.5257150263</v>
      </c>
      <c r="L24" s="133">
        <f t="shared" si="4"/>
        <v>531454.97751423682</v>
      </c>
      <c r="M24" s="133">
        <f t="shared" si="4"/>
        <v>649800.99405346042</v>
      </c>
      <c r="N24" s="146">
        <f>SUM(E24:M24)</f>
        <v>5266683.5791746434</v>
      </c>
      <c r="O24" s="147"/>
      <c r="P24" s="148"/>
    </row>
    <row r="25" spans="1:16" s="136" customFormat="1" ht="17.25" hidden="1" customHeight="1" x14ac:dyDescent="0.25">
      <c r="A25" s="135"/>
      <c r="B25" s="134" t="s">
        <v>1214</v>
      </c>
      <c r="C25" s="222" t="s">
        <v>778</v>
      </c>
      <c r="D25" s="222"/>
      <c r="E25" s="133">
        <f>E23*E7</f>
        <v>17650.524504276316</v>
      </c>
      <c r="F25" s="133">
        <f>F23*F7</f>
        <v>4412.6311260690791</v>
      </c>
      <c r="G25" s="133">
        <f t="shared" ref="G25:M25" si="5">G23*G7</f>
        <v>3946.460366036185</v>
      </c>
      <c r="H25" s="133">
        <f t="shared" si="5"/>
        <v>1951.5207544407897</v>
      </c>
      <c r="I25" s="133">
        <f>I23*I7</f>
        <v>8825.2622521381581</v>
      </c>
      <c r="J25" s="133">
        <f t="shared" si="5"/>
        <v>3348.6232820723685</v>
      </c>
      <c r="K25" s="133">
        <f>K23*K7</f>
        <v>17710.035665131574</v>
      </c>
      <c r="L25" s="133">
        <f>L23*L7</f>
        <v>7428.7741611842093</v>
      </c>
      <c r="M25" s="133">
        <f t="shared" si="5"/>
        <v>9063.9141523026319</v>
      </c>
      <c r="N25" s="138">
        <f>SUM(E25:M25)</f>
        <v>74337.746263651308</v>
      </c>
    </row>
    <row r="26" spans="1:16" s="136" customFormat="1" ht="17.25" hidden="1" customHeight="1" x14ac:dyDescent="0.25">
      <c r="A26" s="135"/>
      <c r="B26" s="137"/>
      <c r="C26" s="137"/>
      <c r="D26" s="137" t="s">
        <v>1221</v>
      </c>
      <c r="E26" s="133">
        <f>'[1]PLANXPROG-1'!$N$10*E23</f>
        <v>109057.25740131582</v>
      </c>
      <c r="F26" s="133">
        <f>'[1]PLANXPROG-1'!$N$7*F23</f>
        <v>27264.314350328954</v>
      </c>
      <c r="G26" s="133">
        <f>'[1]PLANXPROG-1'!$N$22*G23</f>
        <v>24383.986088267549</v>
      </c>
      <c r="H26" s="133">
        <f>'[1]PLANXPROG-1'!$N$14*H23</f>
        <v>12057.857044956143</v>
      </c>
      <c r="I26" s="133">
        <f>'[1]PLANXPROG-1'!$N$21*I23</f>
        <v>54528.628700657908</v>
      </c>
      <c r="J26" s="133">
        <f>'[1]PLANXPROG-1'!$N$26*J23</f>
        <v>11013.034539473685</v>
      </c>
      <c r="K26" s="133">
        <f>'[1]PLANXPROG-1'!$N$16*K23</f>
        <v>109424.95888157895</v>
      </c>
      <c r="L26" s="133">
        <f>'[1]PLANXPROG-1'!$N$9*L23</f>
        <v>51001.696134868427</v>
      </c>
      <c r="M26" s="133">
        <f>'[1]PLANXPROG-1'!$N$6*M23</f>
        <v>56003.186677631573</v>
      </c>
      <c r="N26" s="138">
        <f t="shared" ref="N26:N31" si="6">SUM(E26:M26)</f>
        <v>454734.91981907905</v>
      </c>
    </row>
    <row r="27" spans="1:16" s="136" customFormat="1" ht="17.25" hidden="1" customHeight="1" x14ac:dyDescent="0.25">
      <c r="A27" s="135"/>
      <c r="B27" s="137"/>
      <c r="C27" s="137"/>
      <c r="D27" s="137" t="s">
        <v>1222</v>
      </c>
      <c r="E27" s="154">
        <f>'[1]PLANXPROG-1'!$O$10*E23</f>
        <v>21811.451480263164</v>
      </c>
      <c r="F27" s="154">
        <f>'[1]PLANXPROG-1'!$O$7*F23</f>
        <v>5452.862870065791</v>
      </c>
      <c r="G27" s="154">
        <f>'[1]PLANXPROG-1'!$O$22*G23</f>
        <v>4876.7972176535095</v>
      </c>
      <c r="H27" s="154">
        <f>'[1]PLANXPROG-1'!$O$14*H23</f>
        <v>2411.5714089912285</v>
      </c>
      <c r="I27" s="154">
        <f>'[1]PLANXPROG-1'!$O$21*I23</f>
        <v>10905.725740131582</v>
      </c>
      <c r="J27" s="154">
        <f>'[1]PLANXPROG-1'!$O$26*J23</f>
        <v>660.78207236842093</v>
      </c>
      <c r="K27" s="154">
        <f>'[1]PLANXPROG-1'!$O$16*K23</f>
        <v>21884.991776315786</v>
      </c>
      <c r="L27" s="154">
        <f>'[1]PLANXPROG-1'!$O$9*L23</f>
        <v>10200.339226973685</v>
      </c>
      <c r="M27" s="154">
        <f>'[1]PLANXPROG-1'!$O$6*M23</f>
        <v>11200.637335526315</v>
      </c>
      <c r="N27" s="138">
        <f t="shared" si="6"/>
        <v>89405.159128289481</v>
      </c>
    </row>
    <row r="28" spans="1:16" s="136" customFormat="1" ht="17.25" hidden="1" customHeight="1" x14ac:dyDescent="0.25">
      <c r="A28" s="135"/>
      <c r="B28" s="134" t="s">
        <v>1223</v>
      </c>
      <c r="C28" s="222" t="s">
        <v>1217</v>
      </c>
      <c r="D28" s="222"/>
      <c r="E28" s="133">
        <f>(E14*4)*12</f>
        <v>101073.46156800001</v>
      </c>
      <c r="F28" s="133">
        <f>(F14*1)*12</f>
        <v>25268.365392000003</v>
      </c>
      <c r="G28" s="133">
        <f>(G14*1)*12</f>
        <v>20959.139184</v>
      </c>
      <c r="H28" s="133">
        <f>(H14*1)*12</f>
        <v>3195.4573440000008</v>
      </c>
      <c r="I28" s="133">
        <f>(I14*2)*12</f>
        <v>50536.730784000007</v>
      </c>
      <c r="J28" s="133">
        <f>(J14*1)*12</f>
        <v>13434.480768000001</v>
      </c>
      <c r="K28" s="133">
        <f>(K14*3)*12</f>
        <v>117145.03939199996</v>
      </c>
      <c r="L28" s="133">
        <f>(L14*1)*12</f>
        <v>53815.122432000004</v>
      </c>
      <c r="M28" s="133">
        <f>(M14*1)*12</f>
        <v>70458.645887999985</v>
      </c>
      <c r="N28" s="138">
        <f t="shared" si="6"/>
        <v>455886.44275199994</v>
      </c>
    </row>
    <row r="29" spans="1:16" s="136" customFormat="1" ht="19.5" hidden="1" customHeight="1" x14ac:dyDescent="0.25">
      <c r="A29" s="135"/>
      <c r="B29" s="137" t="s">
        <v>1223</v>
      </c>
      <c r="C29" s="222" t="s">
        <v>1215</v>
      </c>
      <c r="D29" s="222"/>
      <c r="E29" s="133">
        <f>'[1]PLANXPROG-1'!$AQ$10*E23*(12)</f>
        <v>21016</v>
      </c>
      <c r="F29" s="133">
        <f>'[1]PLANXPROG-1'!$AQ$7*F23*(12)</f>
        <v>5254</v>
      </c>
      <c r="G29" s="133">
        <f>'[1]PLANXPROG-1'!$AQ$22*G23*(12)</f>
        <v>4640</v>
      </c>
      <c r="H29" s="133">
        <f>'[1]PLANXPROG-1'!$AQ$14*H23*(12)</f>
        <v>1029</v>
      </c>
      <c r="I29" s="133">
        <f>'[1]PLANXPROG-1'!$AQ$21*I23*(12)</f>
        <v>10508</v>
      </c>
      <c r="J29" s="133">
        <f>'[1]PLANXPROG-1'!$AQ$26*J23*(12)</f>
        <v>1782</v>
      </c>
      <c r="K29" s="133">
        <f>'[1]PLANXPROG-1'!$AQ$16*K23*(12)</f>
        <v>22263</v>
      </c>
      <c r="L29" s="133">
        <f>'[1]PLANXPROG-1'!$AQ$9*L23*(12)</f>
        <v>11362</v>
      </c>
      <c r="M29" s="133">
        <f>'[1]PLANXPROG-1'!$AQ$6*M23*(12)</f>
        <v>12769</v>
      </c>
      <c r="N29" s="138">
        <f t="shared" si="6"/>
        <v>90623</v>
      </c>
    </row>
    <row r="30" spans="1:16" s="136" customFormat="1" ht="19.5" hidden="1" customHeight="1" x14ac:dyDescent="0.25">
      <c r="A30" s="135"/>
      <c r="B30" s="137" t="s">
        <v>1223</v>
      </c>
      <c r="C30" s="222" t="s">
        <v>1216</v>
      </c>
      <c r="D30" s="222"/>
      <c r="E30" s="133">
        <f>'[1]PLANXPROG-1'!$AR$10*E23*(12)</f>
        <v>3544</v>
      </c>
      <c r="F30" s="133">
        <f>'[1]PLANXPROG-1'!$AR$7*F23*(12)</f>
        <v>886</v>
      </c>
      <c r="G30" s="133">
        <f>'[1]PLANXPROG-1'!$AR$22*G23*(12)</f>
        <v>762</v>
      </c>
      <c r="H30" s="133">
        <f>'[1]PLANXPROG-1'!$AR$14*H23*(12)</f>
        <v>120</v>
      </c>
      <c r="I30" s="133">
        <f>'[1]PLANXPROG-1'!$AR$21*I23*(12)</f>
        <v>1772</v>
      </c>
      <c r="J30" s="133">
        <f>'[1]PLANXPROG-1'!$AR$26*J23*(12)</f>
        <v>0</v>
      </c>
      <c r="K30" s="133">
        <f>'[1]PLANXPROG-1'!$AR$16*K23*(12)</f>
        <v>3834</v>
      </c>
      <c r="L30" s="133">
        <f>'[1]PLANXPROG-1'!$AR$9*L23*(12)</f>
        <v>2092</v>
      </c>
      <c r="M30" s="133">
        <f>'[1]PLANXPROG-1'!$AR$6*M23*(12)</f>
        <v>2326</v>
      </c>
      <c r="N30" s="138">
        <f t="shared" si="6"/>
        <v>15336</v>
      </c>
    </row>
    <row r="31" spans="1:16" s="136" customFormat="1" ht="19.5" hidden="1" customHeight="1" x14ac:dyDescent="0.25">
      <c r="A31" s="135"/>
      <c r="B31" s="135"/>
      <c r="C31" s="222" t="s">
        <v>1220</v>
      </c>
      <c r="D31" s="222"/>
      <c r="E31" s="133">
        <f t="shared" ref="E31:M31" si="7">E8*E23*(12)</f>
        <v>142056.95999999999</v>
      </c>
      <c r="F31" s="133">
        <f t="shared" si="7"/>
        <v>35514.239999999998</v>
      </c>
      <c r="G31" s="133">
        <f t="shared" si="7"/>
        <v>32334.839999999997</v>
      </c>
      <c r="H31" s="133">
        <f t="shared" si="7"/>
        <v>18874.199999999997</v>
      </c>
      <c r="I31" s="133">
        <f t="shared" si="7"/>
        <v>71028.479999999996</v>
      </c>
      <c r="J31" s="133">
        <f t="shared" si="7"/>
        <v>29064.120000000003</v>
      </c>
      <c r="K31" s="133">
        <f t="shared" si="7"/>
        <v>137043</v>
      </c>
      <c r="L31" s="133">
        <f t="shared" si="7"/>
        <v>56084.399999999994</v>
      </c>
      <c r="M31" s="133">
        <f t="shared" si="7"/>
        <v>67236.360000000015</v>
      </c>
      <c r="N31" s="138">
        <f t="shared" si="6"/>
        <v>589236.6</v>
      </c>
    </row>
    <row r="32" spans="1:16" s="136" customFormat="1" ht="17.25" hidden="1" customHeight="1" x14ac:dyDescent="0.25">
      <c r="A32" s="135"/>
      <c r="B32" s="135"/>
      <c r="C32" s="135"/>
      <c r="D32" s="139" t="s">
        <v>733</v>
      </c>
      <c r="E32" s="133">
        <f>E24-SUM(E25:E31)</f>
        <v>844257.75000000023</v>
      </c>
      <c r="F32" s="133">
        <f t="shared" ref="F32:M32" si="8">F24-SUM(F25:F31)</f>
        <v>211064.43750000006</v>
      </c>
      <c r="G32" s="133">
        <f t="shared" si="8"/>
        <v>190625.6281524123</v>
      </c>
      <c r="H32" s="133">
        <f t="shared" si="8"/>
        <v>100118.12500000001</v>
      </c>
      <c r="I32" s="133">
        <f t="shared" si="8"/>
        <v>422128.87500000012</v>
      </c>
      <c r="J32" s="133">
        <f t="shared" si="8"/>
        <v>133918.5</v>
      </c>
      <c r="K32" s="133">
        <f t="shared" si="8"/>
        <v>834796.5</v>
      </c>
      <c r="L32" s="133">
        <f t="shared" si="8"/>
        <v>339470.6455592105</v>
      </c>
      <c r="M32" s="133">
        <f t="shared" si="8"/>
        <v>420743.24999999988</v>
      </c>
      <c r="N32" s="142"/>
    </row>
    <row r="33" spans="1:13" x14ac:dyDescent="0.25">
      <c r="B33" s="27"/>
      <c r="C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3" x14ac:dyDescent="0.25">
      <c r="A34" s="8" t="s">
        <v>794</v>
      </c>
      <c r="E34" s="11"/>
      <c r="F34" s="11"/>
      <c r="G34" s="74"/>
    </row>
    <row r="35" spans="1:13" x14ac:dyDescent="0.25">
      <c r="E35" s="1"/>
    </row>
    <row r="37" spans="1:13" x14ac:dyDescent="0.25">
      <c r="E37" s="11"/>
    </row>
  </sheetData>
  <mergeCells count="28">
    <mergeCell ref="C31:D31"/>
    <mergeCell ref="A1:M1"/>
    <mergeCell ref="A2:M2"/>
    <mergeCell ref="A3:A21"/>
    <mergeCell ref="B3:D4"/>
    <mergeCell ref="B5:D5"/>
    <mergeCell ref="B6:B8"/>
    <mergeCell ref="C6:D6"/>
    <mergeCell ref="C7:D7"/>
    <mergeCell ref="C8:D8"/>
    <mergeCell ref="B9:D9"/>
    <mergeCell ref="B10:D10"/>
    <mergeCell ref="B11:B14"/>
    <mergeCell ref="C11:D11"/>
    <mergeCell ref="C12:D12"/>
    <mergeCell ref="C13:D13"/>
    <mergeCell ref="C14:D14"/>
    <mergeCell ref="B15:B20"/>
    <mergeCell ref="C15:D15"/>
    <mergeCell ref="C16:C19"/>
    <mergeCell ref="C20:D20"/>
    <mergeCell ref="C30:D30"/>
    <mergeCell ref="C28:D28"/>
    <mergeCell ref="B21:D21"/>
    <mergeCell ref="C23:D23"/>
    <mergeCell ref="C24:D24"/>
    <mergeCell ref="C25:D25"/>
    <mergeCell ref="C29:D29"/>
  </mergeCells>
  <hyperlinks>
    <hyperlink ref="C16" location="_ftn1" display="_ftn1"/>
  </hyperlinks>
  <pageMargins left="0.70866141732283472" right="0.70866141732283472" top="0.74803149606299213" bottom="0.74803149606299213" header="0.31496062992125984" footer="0.31496062992125984"/>
  <pageSetup scale="83" fitToHeight="0" orientation="landscape" r:id="rId1"/>
  <ignoredErrors>
    <ignoredError sqref="L17" formula="1"/>
  </ignoredErrors>
  <drawing r:id="rId2"/>
  <legacyDrawing r:id="rId3"/>
  <oleObjects>
    <mc:AlternateContent xmlns:mc="http://schemas.openxmlformats.org/markup-compatibility/2006">
      <mc:Choice Requires="x14">
        <oleObject progId="CorelDraw.Graphic.17" shapeId="11265" r:id="rId4">
          <objectPr defaultSize="0" autoPict="0" r:id="rId5">
            <anchor moveWithCells="1">
              <from>
                <xdr:col>0</xdr:col>
                <xdr:colOff>38100</xdr:colOff>
                <xdr:row>0</xdr:row>
                <xdr:rowOff>0</xdr:rowOff>
              </from>
              <to>
                <xdr:col>1</xdr:col>
                <xdr:colOff>447675</xdr:colOff>
                <xdr:row>0</xdr:row>
                <xdr:rowOff>485775</xdr:rowOff>
              </to>
            </anchor>
          </objectPr>
        </oleObject>
      </mc:Choice>
      <mc:Fallback>
        <oleObject progId="CorelDraw.Graphic.17" shapeId="11265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B84"/>
  <sheetViews>
    <sheetView workbookViewId="0">
      <selection activeCell="B17" sqref="B17"/>
    </sheetView>
  </sheetViews>
  <sheetFormatPr baseColWidth="10" defaultRowHeight="15" x14ac:dyDescent="0.25"/>
  <cols>
    <col min="1" max="1" width="17.5703125" bestFit="1" customWidth="1"/>
    <col min="2" max="2" width="19.28515625" bestFit="1" customWidth="1"/>
  </cols>
  <sheetData>
    <row r="2" spans="1:2" x14ac:dyDescent="0.25">
      <c r="A2" s="167" t="s">
        <v>1226</v>
      </c>
      <c r="B2" t="s">
        <v>1229</v>
      </c>
    </row>
    <row r="3" spans="1:2" x14ac:dyDescent="0.25">
      <c r="A3" s="168">
        <v>1131</v>
      </c>
      <c r="B3" s="169">
        <v>2417814.7499999995</v>
      </c>
    </row>
    <row r="4" spans="1:2" x14ac:dyDescent="0.25">
      <c r="A4" s="168">
        <v>1212</v>
      </c>
      <c r="B4" s="169">
        <v>133918.5</v>
      </c>
    </row>
    <row r="5" spans="1:2" x14ac:dyDescent="0.25">
      <c r="A5" s="168">
        <v>1221</v>
      </c>
      <c r="B5" s="169">
        <v>142324.45000000001</v>
      </c>
    </row>
    <row r="6" spans="1:2" x14ac:dyDescent="0.25">
      <c r="A6" s="168">
        <v>1231</v>
      </c>
      <c r="B6" s="169">
        <v>5000</v>
      </c>
    </row>
    <row r="7" spans="1:2" x14ac:dyDescent="0.25">
      <c r="A7" s="168">
        <v>1321</v>
      </c>
      <c r="B7" s="169">
        <v>88384.849999999991</v>
      </c>
    </row>
    <row r="8" spans="1:2" x14ac:dyDescent="0.25">
      <c r="A8" s="168">
        <v>1323</v>
      </c>
      <c r="B8" s="169">
        <v>449633.38</v>
      </c>
    </row>
    <row r="9" spans="1:2" x14ac:dyDescent="0.25">
      <c r="A9" s="168">
        <v>1331</v>
      </c>
      <c r="B9" s="169">
        <v>0</v>
      </c>
    </row>
    <row r="10" spans="1:2" x14ac:dyDescent="0.25">
      <c r="A10" s="168">
        <v>1413</v>
      </c>
      <c r="B10" s="169">
        <v>272060.16000000003</v>
      </c>
    </row>
    <row r="11" spans="1:2" x14ac:dyDescent="0.25">
      <c r="A11" s="168">
        <v>1421</v>
      </c>
      <c r="B11" s="169">
        <v>156244.44</v>
      </c>
    </row>
    <row r="12" spans="1:2" x14ac:dyDescent="0.25">
      <c r="A12" s="168">
        <v>1431</v>
      </c>
      <c r="B12" s="169">
        <v>160932</v>
      </c>
    </row>
    <row r="13" spans="1:2" x14ac:dyDescent="0.25">
      <c r="A13" s="168">
        <v>1511</v>
      </c>
      <c r="B13" s="169">
        <v>128006.95999999999</v>
      </c>
    </row>
    <row r="14" spans="1:2" x14ac:dyDescent="0.25">
      <c r="A14" s="168">
        <v>1522</v>
      </c>
      <c r="B14" s="169">
        <v>155000</v>
      </c>
    </row>
    <row r="15" spans="1:2" x14ac:dyDescent="0.25">
      <c r="A15" s="168">
        <v>1592</v>
      </c>
      <c r="B15" s="169">
        <v>170016</v>
      </c>
    </row>
    <row r="16" spans="1:2" x14ac:dyDescent="0.25">
      <c r="A16" s="168">
        <v>1611</v>
      </c>
      <c r="B16" s="169">
        <v>63974.100000000006</v>
      </c>
    </row>
    <row r="17" spans="1:2" x14ac:dyDescent="0.25">
      <c r="A17" s="168">
        <v>1711</v>
      </c>
      <c r="B17" s="11">
        <v>512027.84</v>
      </c>
    </row>
    <row r="18" spans="1:2" x14ac:dyDescent="0.25">
      <c r="A18" s="168">
        <v>2111</v>
      </c>
      <c r="B18" s="169">
        <v>59610</v>
      </c>
    </row>
    <row r="19" spans="1:2" x14ac:dyDescent="0.25">
      <c r="A19" s="168">
        <v>2112</v>
      </c>
      <c r="B19" s="169">
        <v>20000</v>
      </c>
    </row>
    <row r="20" spans="1:2" x14ac:dyDescent="0.25">
      <c r="A20" s="168">
        <v>2121</v>
      </c>
      <c r="B20" s="169">
        <v>10600</v>
      </c>
    </row>
    <row r="21" spans="1:2" x14ac:dyDescent="0.25">
      <c r="A21" s="168">
        <v>2151</v>
      </c>
      <c r="B21" s="169">
        <v>28182.5</v>
      </c>
    </row>
    <row r="22" spans="1:2" x14ac:dyDescent="0.25">
      <c r="A22" s="168">
        <v>2161</v>
      </c>
      <c r="B22" s="169">
        <v>20725</v>
      </c>
    </row>
    <row r="23" spans="1:2" x14ac:dyDescent="0.25">
      <c r="A23" s="168">
        <v>2212</v>
      </c>
      <c r="B23" s="169">
        <v>21630</v>
      </c>
    </row>
    <row r="24" spans="1:2" x14ac:dyDescent="0.25">
      <c r="A24" s="168">
        <v>2231</v>
      </c>
      <c r="B24" s="169">
        <v>3000</v>
      </c>
    </row>
    <row r="25" spans="1:2" x14ac:dyDescent="0.25">
      <c r="A25" s="168">
        <v>2421</v>
      </c>
      <c r="B25" s="169">
        <v>80350</v>
      </c>
    </row>
    <row r="26" spans="1:2" x14ac:dyDescent="0.25">
      <c r="A26" s="168">
        <v>2451</v>
      </c>
      <c r="B26" s="169">
        <v>105325.27</v>
      </c>
    </row>
    <row r="27" spans="1:2" x14ac:dyDescent="0.25">
      <c r="A27" s="168">
        <v>2461</v>
      </c>
      <c r="B27" s="169">
        <v>50561.59</v>
      </c>
    </row>
    <row r="28" spans="1:2" x14ac:dyDescent="0.25">
      <c r="A28" s="168">
        <v>2471</v>
      </c>
      <c r="B28" s="169">
        <v>179403.77895000001</v>
      </c>
    </row>
    <row r="29" spans="1:2" x14ac:dyDescent="0.25">
      <c r="A29" s="168">
        <v>2491</v>
      </c>
      <c r="B29" s="169">
        <v>84870</v>
      </c>
    </row>
    <row r="30" spans="1:2" x14ac:dyDescent="0.25">
      <c r="A30" s="168">
        <v>2612</v>
      </c>
      <c r="B30" s="169">
        <v>136620</v>
      </c>
    </row>
    <row r="31" spans="1:2" x14ac:dyDescent="0.25">
      <c r="A31" s="168">
        <v>2711</v>
      </c>
      <c r="B31" s="169">
        <v>10000</v>
      </c>
    </row>
    <row r="32" spans="1:2" x14ac:dyDescent="0.25">
      <c r="A32" s="168">
        <v>2721</v>
      </c>
      <c r="B32" s="169">
        <v>19667.64</v>
      </c>
    </row>
    <row r="33" spans="1:2" x14ac:dyDescent="0.25">
      <c r="A33" s="168">
        <v>2911</v>
      </c>
      <c r="B33" s="169">
        <v>14000</v>
      </c>
    </row>
    <row r="34" spans="1:2" x14ac:dyDescent="0.25">
      <c r="A34" s="168">
        <v>3111</v>
      </c>
      <c r="B34" s="169">
        <v>33000</v>
      </c>
    </row>
    <row r="35" spans="1:2" x14ac:dyDescent="0.25">
      <c r="A35" s="168">
        <v>3131</v>
      </c>
      <c r="B35" s="169">
        <v>8000</v>
      </c>
    </row>
    <row r="36" spans="1:2" x14ac:dyDescent="0.25">
      <c r="A36" s="168">
        <v>3141</v>
      </c>
      <c r="B36" s="169">
        <v>40000</v>
      </c>
    </row>
    <row r="37" spans="1:2" x14ac:dyDescent="0.25">
      <c r="A37" s="168">
        <v>3151</v>
      </c>
      <c r="B37" s="169">
        <v>22000</v>
      </c>
    </row>
    <row r="38" spans="1:2" x14ac:dyDescent="0.25">
      <c r="A38" s="168">
        <v>3172</v>
      </c>
      <c r="B38" s="169">
        <v>50000</v>
      </c>
    </row>
    <row r="39" spans="1:2" x14ac:dyDescent="0.25">
      <c r="A39" s="168">
        <v>3181</v>
      </c>
      <c r="B39" s="169">
        <v>5000</v>
      </c>
    </row>
    <row r="40" spans="1:2" x14ac:dyDescent="0.25">
      <c r="A40" s="168">
        <v>3221</v>
      </c>
      <c r="B40" s="169">
        <v>265115.33</v>
      </c>
    </row>
    <row r="41" spans="1:2" x14ac:dyDescent="0.25">
      <c r="A41" s="168">
        <v>3231</v>
      </c>
      <c r="B41" s="169">
        <v>79156.800000000003</v>
      </c>
    </row>
    <row r="42" spans="1:2" x14ac:dyDescent="0.25">
      <c r="A42" s="168">
        <v>3261</v>
      </c>
      <c r="B42" s="169">
        <v>15525</v>
      </c>
    </row>
    <row r="43" spans="1:2" x14ac:dyDescent="0.25">
      <c r="A43" s="168">
        <v>3271</v>
      </c>
      <c r="B43" s="169">
        <v>102000</v>
      </c>
    </row>
    <row r="44" spans="1:2" x14ac:dyDescent="0.25">
      <c r="A44" s="168">
        <v>3311</v>
      </c>
      <c r="B44" s="169">
        <v>450000</v>
      </c>
    </row>
    <row r="45" spans="1:2" x14ac:dyDescent="0.25">
      <c r="A45" s="168">
        <v>3321</v>
      </c>
      <c r="B45" s="169">
        <v>521580.03</v>
      </c>
    </row>
    <row r="46" spans="1:2" x14ac:dyDescent="0.25">
      <c r="A46" s="168">
        <v>3331</v>
      </c>
      <c r="B46" s="169">
        <v>0</v>
      </c>
    </row>
    <row r="47" spans="1:2" x14ac:dyDescent="0.25">
      <c r="A47" s="168">
        <v>3341</v>
      </c>
      <c r="B47" s="169">
        <v>30525</v>
      </c>
    </row>
    <row r="48" spans="1:2" x14ac:dyDescent="0.25">
      <c r="A48" s="168">
        <v>3381</v>
      </c>
      <c r="B48" s="169">
        <v>52267.5</v>
      </c>
    </row>
    <row r="49" spans="1:2" x14ac:dyDescent="0.25">
      <c r="A49" s="168">
        <v>3391</v>
      </c>
      <c r="B49" s="169">
        <v>580000</v>
      </c>
    </row>
    <row r="50" spans="1:2" x14ac:dyDescent="0.25">
      <c r="A50" s="168">
        <v>3411</v>
      </c>
      <c r="B50" s="169">
        <v>61065</v>
      </c>
    </row>
    <row r="51" spans="1:2" x14ac:dyDescent="0.25">
      <c r="A51" s="168">
        <v>3451</v>
      </c>
      <c r="B51" s="169">
        <v>67233.600000000006</v>
      </c>
    </row>
    <row r="52" spans="1:2" x14ac:dyDescent="0.25">
      <c r="A52" s="168">
        <v>3511</v>
      </c>
      <c r="B52" s="169">
        <v>5000</v>
      </c>
    </row>
    <row r="53" spans="1:2" x14ac:dyDescent="0.25">
      <c r="A53" s="168">
        <v>3521</v>
      </c>
      <c r="B53" s="169">
        <v>3105</v>
      </c>
    </row>
    <row r="54" spans="1:2" x14ac:dyDescent="0.25">
      <c r="A54" s="168">
        <v>3531</v>
      </c>
      <c r="B54" s="169">
        <v>19290</v>
      </c>
    </row>
    <row r="55" spans="1:2" x14ac:dyDescent="0.25">
      <c r="A55" s="168">
        <v>3551</v>
      </c>
      <c r="B55" s="169">
        <v>56575</v>
      </c>
    </row>
    <row r="56" spans="1:2" x14ac:dyDescent="0.25">
      <c r="A56" s="168">
        <v>3591</v>
      </c>
      <c r="B56" s="169">
        <v>6210</v>
      </c>
    </row>
    <row r="57" spans="1:2" x14ac:dyDescent="0.25">
      <c r="A57" s="168">
        <v>3611</v>
      </c>
      <c r="B57" s="169">
        <v>50000</v>
      </c>
    </row>
    <row r="58" spans="1:2" x14ac:dyDescent="0.25">
      <c r="A58" s="168">
        <v>3612</v>
      </c>
      <c r="B58" s="169">
        <v>7245</v>
      </c>
    </row>
    <row r="59" spans="1:2" x14ac:dyDescent="0.25">
      <c r="A59" s="168">
        <v>3621</v>
      </c>
      <c r="B59" s="169">
        <v>55350</v>
      </c>
    </row>
    <row r="60" spans="1:2" x14ac:dyDescent="0.25">
      <c r="A60" s="168">
        <v>3721</v>
      </c>
      <c r="B60" s="169">
        <v>2000</v>
      </c>
    </row>
    <row r="61" spans="1:2" x14ac:dyDescent="0.25">
      <c r="A61" s="168">
        <v>3751</v>
      </c>
      <c r="B61" s="169">
        <v>19000</v>
      </c>
    </row>
    <row r="62" spans="1:2" x14ac:dyDescent="0.25">
      <c r="A62" s="168">
        <v>3791</v>
      </c>
      <c r="B62" s="169">
        <v>16570</v>
      </c>
    </row>
    <row r="63" spans="1:2" x14ac:dyDescent="0.25">
      <c r="A63" s="168">
        <v>3821</v>
      </c>
      <c r="B63" s="169">
        <v>15000</v>
      </c>
    </row>
    <row r="64" spans="1:2" x14ac:dyDescent="0.25">
      <c r="A64" s="168">
        <v>3921</v>
      </c>
      <c r="B64" s="169">
        <v>200000</v>
      </c>
    </row>
    <row r="65" spans="1:2" x14ac:dyDescent="0.25">
      <c r="A65" s="168">
        <v>3981</v>
      </c>
      <c r="B65" s="169">
        <v>75300</v>
      </c>
    </row>
    <row r="66" spans="1:2" x14ac:dyDescent="0.25">
      <c r="A66" s="168">
        <v>4411</v>
      </c>
      <c r="B66" s="169">
        <v>200000</v>
      </c>
    </row>
    <row r="67" spans="1:2" x14ac:dyDescent="0.25">
      <c r="A67" s="168">
        <v>5111</v>
      </c>
      <c r="B67" s="169">
        <v>20000</v>
      </c>
    </row>
    <row r="68" spans="1:2" x14ac:dyDescent="0.25">
      <c r="A68" s="168">
        <v>5151</v>
      </c>
      <c r="B68" s="169">
        <v>25000</v>
      </c>
    </row>
    <row r="69" spans="1:2" x14ac:dyDescent="0.25">
      <c r="A69" s="168">
        <v>5211</v>
      </c>
      <c r="B69" s="169">
        <v>0</v>
      </c>
    </row>
    <row r="70" spans="1:2" x14ac:dyDescent="0.25">
      <c r="A70" s="168">
        <v>5411</v>
      </c>
      <c r="B70" s="169">
        <v>0</v>
      </c>
    </row>
    <row r="71" spans="1:2" x14ac:dyDescent="0.25">
      <c r="A71" s="168">
        <v>5811</v>
      </c>
      <c r="B71" s="169">
        <v>11788917</v>
      </c>
    </row>
    <row r="72" spans="1:2" x14ac:dyDescent="0.25">
      <c r="A72" s="168">
        <v>5911</v>
      </c>
      <c r="B72" s="169">
        <v>468428</v>
      </c>
    </row>
    <row r="73" spans="1:2" x14ac:dyDescent="0.25">
      <c r="A73" s="168">
        <v>6111</v>
      </c>
      <c r="B73" s="169">
        <v>0</v>
      </c>
    </row>
    <row r="74" spans="1:2" x14ac:dyDescent="0.25">
      <c r="A74" s="168">
        <v>6141</v>
      </c>
      <c r="B74" s="169">
        <v>0</v>
      </c>
    </row>
    <row r="75" spans="1:2" x14ac:dyDescent="0.25">
      <c r="A75" s="168">
        <v>6211</v>
      </c>
      <c r="B75" s="169">
        <v>3929639</v>
      </c>
    </row>
    <row r="76" spans="1:2" x14ac:dyDescent="0.25">
      <c r="A76" s="168">
        <v>6241</v>
      </c>
      <c r="B76" s="169">
        <v>7875097.7400000002</v>
      </c>
    </row>
    <row r="77" spans="1:2" x14ac:dyDescent="0.25">
      <c r="A77" s="168">
        <v>7481</v>
      </c>
      <c r="B77" s="169">
        <v>2300000</v>
      </c>
    </row>
    <row r="78" spans="1:2" x14ac:dyDescent="0.25">
      <c r="A78" s="168" t="s">
        <v>19</v>
      </c>
      <c r="B78" s="169">
        <v>35220078.208949991</v>
      </c>
    </row>
    <row r="79" spans="1:2" x14ac:dyDescent="0.25">
      <c r="A79" s="168" t="s">
        <v>20</v>
      </c>
      <c r="B79" s="169">
        <v>5824531.9499999993</v>
      </c>
    </row>
    <row r="80" spans="1:2" x14ac:dyDescent="0.25">
      <c r="A80" s="168" t="s">
        <v>21</v>
      </c>
      <c r="B80" s="169">
        <v>1071817.5299999998</v>
      </c>
    </row>
    <row r="81" spans="1:2" x14ac:dyDescent="0.25">
      <c r="A81" s="168" t="s">
        <v>22</v>
      </c>
      <c r="B81" s="169">
        <v>25726051.428949997</v>
      </c>
    </row>
    <row r="82" spans="1:2" x14ac:dyDescent="0.25">
      <c r="A82" s="168" t="s">
        <v>23</v>
      </c>
      <c r="B82" s="169">
        <v>2597677.2999999998</v>
      </c>
    </row>
    <row r="83" spans="1:2" x14ac:dyDescent="0.25">
      <c r="A83" s="168" t="s">
        <v>1227</v>
      </c>
      <c r="B83" s="169">
        <v>35220078.208949991</v>
      </c>
    </row>
    <row r="84" spans="1:2" x14ac:dyDescent="0.25">
      <c r="A84" s="168" t="s">
        <v>1228</v>
      </c>
      <c r="B84" s="169">
        <v>140880312.83579999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20"/>
  <sheetViews>
    <sheetView workbookViewId="0">
      <selection activeCell="C5" activeCellId="1" sqref="C8 C5"/>
    </sheetView>
  </sheetViews>
  <sheetFormatPr baseColWidth="10" defaultColWidth="20.85546875" defaultRowHeight="15" x14ac:dyDescent="0.25"/>
  <cols>
    <col min="1" max="1" width="11.85546875" style="2" customWidth="1"/>
    <col min="2" max="2" width="63" customWidth="1"/>
    <col min="3" max="3" width="20.85546875" style="1"/>
    <col min="4" max="4" width="14.140625" customWidth="1"/>
  </cols>
  <sheetData>
    <row r="1" spans="1:6" ht="28.5" customHeight="1" x14ac:dyDescent="0.3">
      <c r="A1" s="184" t="s">
        <v>1191</v>
      </c>
      <c r="B1" s="184"/>
      <c r="C1" s="185"/>
      <c r="D1" s="185"/>
      <c r="E1" s="12"/>
    </row>
    <row r="2" spans="1:6" ht="29.25" customHeight="1" x14ac:dyDescent="0.3">
      <c r="A2" s="186" t="s">
        <v>1190</v>
      </c>
      <c r="B2" s="186"/>
      <c r="C2" s="187"/>
      <c r="D2" s="187"/>
    </row>
    <row r="3" spans="1:6" s="13" customFormat="1" ht="15.75" x14ac:dyDescent="0.25">
      <c r="A3" s="124" t="s">
        <v>24</v>
      </c>
      <c r="B3" s="124" t="s">
        <v>3</v>
      </c>
      <c r="C3" s="125" t="s">
        <v>25</v>
      </c>
      <c r="D3" s="124" t="s">
        <v>26</v>
      </c>
    </row>
    <row r="4" spans="1:6" s="13" customFormat="1" ht="15.75" x14ac:dyDescent="0.25">
      <c r="A4" s="124"/>
      <c r="B4" s="126" t="s">
        <v>27</v>
      </c>
      <c r="C4" s="125">
        <f>C5+C8+C14+C17</f>
        <v>35220078.210000001</v>
      </c>
      <c r="D4" s="124"/>
      <c r="E4" s="14"/>
    </row>
    <row r="5" spans="1:6" x14ac:dyDescent="0.25">
      <c r="A5" s="15" t="s">
        <v>28</v>
      </c>
      <c r="B5" s="16" t="s">
        <v>6</v>
      </c>
      <c r="C5" s="86">
        <f>C6</f>
        <v>90000</v>
      </c>
      <c r="D5" s="16"/>
    </row>
    <row r="6" spans="1:6" x14ac:dyDescent="0.25">
      <c r="A6" s="17">
        <v>51</v>
      </c>
      <c r="B6" s="18" t="s">
        <v>29</v>
      </c>
      <c r="C6" s="87">
        <f>C7</f>
        <v>90000</v>
      </c>
      <c r="D6" s="18"/>
    </row>
    <row r="7" spans="1:6" x14ac:dyDescent="0.25">
      <c r="A7" s="19">
        <v>515101</v>
      </c>
      <c r="B7" s="20" t="s">
        <v>1192</v>
      </c>
      <c r="C7" s="85">
        <v>90000</v>
      </c>
      <c r="D7" s="19">
        <v>1400321</v>
      </c>
    </row>
    <row r="8" spans="1:6" x14ac:dyDescent="0.25">
      <c r="A8" s="15" t="s">
        <v>30</v>
      </c>
      <c r="B8" s="16" t="s">
        <v>31</v>
      </c>
      <c r="C8" s="86">
        <f>C9</f>
        <v>25700226.830000002</v>
      </c>
      <c r="D8" s="21"/>
      <c r="E8" s="1"/>
      <c r="F8" s="11"/>
    </row>
    <row r="9" spans="1:6" x14ac:dyDescent="0.25">
      <c r="A9" s="17">
        <v>71</v>
      </c>
      <c r="B9" s="18" t="s">
        <v>32</v>
      </c>
      <c r="C9" s="87">
        <f>SUM(C10:C13)</f>
        <v>25700226.830000002</v>
      </c>
      <c r="D9" s="22"/>
    </row>
    <row r="10" spans="1:6" x14ac:dyDescent="0.25">
      <c r="A10" s="19">
        <v>730101</v>
      </c>
      <c r="B10" s="20" t="s">
        <v>33</v>
      </c>
      <c r="C10" s="85">
        <v>22176679.280000001</v>
      </c>
      <c r="D10" s="19">
        <v>1400321</v>
      </c>
    </row>
    <row r="11" spans="1:6" x14ac:dyDescent="0.25">
      <c r="A11" s="19">
        <v>730102</v>
      </c>
      <c r="B11" s="20" t="s">
        <v>1193</v>
      </c>
      <c r="C11" s="85">
        <v>3139267.55</v>
      </c>
      <c r="D11" s="19">
        <v>1400321</v>
      </c>
    </row>
    <row r="12" spans="1:6" x14ac:dyDescent="0.25">
      <c r="A12" s="19">
        <v>730103</v>
      </c>
      <c r="B12" s="20" t="s">
        <v>1202</v>
      </c>
      <c r="C12" s="85">
        <v>11780</v>
      </c>
      <c r="D12" s="19">
        <v>1400321</v>
      </c>
    </row>
    <row r="13" spans="1:6" x14ac:dyDescent="0.25">
      <c r="A13" s="19">
        <v>730104</v>
      </c>
      <c r="B13" s="20" t="s">
        <v>1194</v>
      </c>
      <c r="C13" s="85">
        <v>372500</v>
      </c>
      <c r="D13" s="19">
        <v>1400321</v>
      </c>
    </row>
    <row r="14" spans="1:6" x14ac:dyDescent="0.25">
      <c r="A14" s="23">
        <v>90</v>
      </c>
      <c r="B14" s="16" t="s">
        <v>34</v>
      </c>
      <c r="C14" s="86">
        <f>C15</f>
        <v>3290921</v>
      </c>
      <c r="D14" s="21"/>
    </row>
    <row r="15" spans="1:6" x14ac:dyDescent="0.25">
      <c r="A15" s="17">
        <v>91</v>
      </c>
      <c r="B15" s="18" t="s">
        <v>35</v>
      </c>
      <c r="C15" s="87">
        <f>C16</f>
        <v>3290921</v>
      </c>
      <c r="D15" s="22"/>
    </row>
    <row r="16" spans="1:6" x14ac:dyDescent="0.25">
      <c r="A16" s="24">
        <v>910101</v>
      </c>
      <c r="B16" s="20" t="s">
        <v>36</v>
      </c>
      <c r="C16" s="85">
        <v>3290921</v>
      </c>
      <c r="D16" s="19">
        <v>1100121</v>
      </c>
      <c r="F16" s="117"/>
    </row>
    <row r="17" spans="1:4" x14ac:dyDescent="0.25">
      <c r="A17" s="23" t="s">
        <v>1188</v>
      </c>
      <c r="B17" s="16" t="s">
        <v>1195</v>
      </c>
      <c r="C17" s="86">
        <f>C18</f>
        <v>6138930.3799999999</v>
      </c>
      <c r="D17" s="21"/>
    </row>
    <row r="18" spans="1:4" x14ac:dyDescent="0.25">
      <c r="A18" s="17" t="s">
        <v>1196</v>
      </c>
      <c r="B18" s="18" t="s">
        <v>1197</v>
      </c>
      <c r="C18" s="87">
        <f>C19+C20</f>
        <v>6138930.3799999999</v>
      </c>
      <c r="D18" s="22"/>
    </row>
    <row r="19" spans="1:4" x14ac:dyDescent="0.25">
      <c r="A19" s="115" t="s">
        <v>1198</v>
      </c>
      <c r="B19" s="20" t="s">
        <v>1199</v>
      </c>
      <c r="C19" s="85">
        <v>1934335.16</v>
      </c>
      <c r="D19" s="19">
        <v>1400319</v>
      </c>
    </row>
    <row r="20" spans="1:4" x14ac:dyDescent="0.25">
      <c r="A20" s="116" t="s">
        <v>1200</v>
      </c>
      <c r="B20" s="20" t="s">
        <v>1201</v>
      </c>
      <c r="C20" s="94">
        <f>4274595.22-70000</f>
        <v>4204595.22</v>
      </c>
      <c r="D20" s="19">
        <v>1403020</v>
      </c>
    </row>
  </sheetData>
  <mergeCells count="2">
    <mergeCell ref="A1:D1"/>
    <mergeCell ref="A2:D2"/>
  </mergeCells>
  <pageMargins left="0.7" right="0.7" top="0.75" bottom="0.75" header="0.3" footer="0.3"/>
  <pageSetup scale="82" orientation="portrait" r:id="rId1"/>
  <ignoredErrors>
    <ignoredError sqref="A18:A20" numberStoredAsText="1"/>
  </ignoredErrors>
  <drawing r:id="rId2"/>
  <legacyDrawing r:id="rId3"/>
  <oleObjects>
    <mc:AlternateContent xmlns:mc="http://schemas.openxmlformats.org/markup-compatibility/2006">
      <mc:Choice Requires="x14">
        <oleObject progId="CorelDraw.Graphic.17" shapeId="204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95250</xdr:rowOff>
              </from>
              <to>
                <xdr:col>0</xdr:col>
                <xdr:colOff>771525</xdr:colOff>
                <xdr:row>1</xdr:row>
                <xdr:rowOff>133350</xdr:rowOff>
              </to>
            </anchor>
          </objectPr>
        </oleObject>
      </mc:Choice>
      <mc:Fallback>
        <oleObject progId="CorelDraw.Graphic.17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163"/>
  <sheetViews>
    <sheetView workbookViewId="0">
      <selection activeCell="J20" sqref="J20"/>
    </sheetView>
  </sheetViews>
  <sheetFormatPr baseColWidth="10" defaultRowHeight="15" x14ac:dyDescent="0.25"/>
  <cols>
    <col min="1" max="1" width="13.28515625" customWidth="1"/>
    <col min="2" max="2" width="49.5703125" customWidth="1"/>
    <col min="3" max="3" width="23.5703125" style="1" customWidth="1"/>
    <col min="5" max="5" width="10.28515625" customWidth="1"/>
    <col min="6" max="6" width="9.140625" customWidth="1"/>
  </cols>
  <sheetData>
    <row r="1" spans="1:6" ht="33" customHeight="1" x14ac:dyDescent="0.25">
      <c r="A1" s="188" t="s">
        <v>0</v>
      </c>
      <c r="B1" s="188"/>
      <c r="C1" s="188"/>
      <c r="D1" s="188"/>
      <c r="E1" s="188"/>
      <c r="F1" s="188"/>
    </row>
    <row r="2" spans="1:6" ht="21.75" customHeight="1" x14ac:dyDescent="0.25">
      <c r="A2" s="186" t="s">
        <v>1203</v>
      </c>
      <c r="B2" s="186"/>
      <c r="C2" s="186"/>
      <c r="D2" s="186"/>
      <c r="E2" s="186"/>
      <c r="F2" s="186"/>
    </row>
    <row r="3" spans="1:6" ht="22.5" customHeight="1" x14ac:dyDescent="0.25">
      <c r="A3" s="118" t="s">
        <v>37</v>
      </c>
      <c r="B3" s="119" t="s">
        <v>3</v>
      </c>
      <c r="C3" s="120" t="s">
        <v>25</v>
      </c>
      <c r="D3" s="118" t="s">
        <v>38</v>
      </c>
      <c r="E3" s="119" t="s">
        <v>39</v>
      </c>
      <c r="F3" s="118" t="s">
        <v>40</v>
      </c>
    </row>
    <row r="4" spans="1:6" ht="15.75" x14ac:dyDescent="0.25">
      <c r="A4" s="121"/>
      <c r="B4" s="128" t="s">
        <v>41</v>
      </c>
      <c r="C4" s="127">
        <f>C5</f>
        <v>35220078.208949991</v>
      </c>
      <c r="D4" s="122"/>
      <c r="E4" s="121"/>
      <c r="F4" s="122"/>
    </row>
    <row r="5" spans="1:6" x14ac:dyDescent="0.25">
      <c r="A5" s="121" t="s">
        <v>19</v>
      </c>
      <c r="B5" s="122" t="s">
        <v>42</v>
      </c>
      <c r="C5" s="123">
        <f>C6+C64+C89+C137</f>
        <v>35220078.208949991</v>
      </c>
      <c r="D5" s="122"/>
      <c r="E5" s="121"/>
      <c r="F5" s="122"/>
    </row>
    <row r="6" spans="1:6" x14ac:dyDescent="0.25">
      <c r="A6" s="25" t="s">
        <v>20</v>
      </c>
      <c r="B6" s="26" t="s">
        <v>43</v>
      </c>
      <c r="C6" s="90">
        <f>SUM(C7:C63)</f>
        <v>5824531.9499999993</v>
      </c>
      <c r="D6" s="25"/>
      <c r="E6" s="25" t="s">
        <v>44</v>
      </c>
      <c r="F6" s="26"/>
    </row>
    <row r="7" spans="1:6" x14ac:dyDescent="0.25">
      <c r="A7" s="19">
        <v>1131</v>
      </c>
      <c r="B7" s="32" t="s">
        <v>796</v>
      </c>
      <c r="C7" s="85">
        <v>1673747.65</v>
      </c>
      <c r="D7" s="19">
        <v>1100121</v>
      </c>
      <c r="E7" s="19">
        <v>1</v>
      </c>
      <c r="F7" s="19" t="s">
        <v>830</v>
      </c>
    </row>
    <row r="8" spans="1:6" x14ac:dyDescent="0.25">
      <c r="A8" s="19">
        <v>1231</v>
      </c>
      <c r="B8" s="32" t="s">
        <v>797</v>
      </c>
      <c r="C8" s="85">
        <v>5000</v>
      </c>
      <c r="D8" s="19">
        <v>1400321</v>
      </c>
      <c r="E8" s="19">
        <v>1</v>
      </c>
      <c r="F8" s="19" t="s">
        <v>830</v>
      </c>
    </row>
    <row r="9" spans="1:6" x14ac:dyDescent="0.25">
      <c r="A9" s="19">
        <v>1321</v>
      </c>
      <c r="B9" s="32" t="s">
        <v>798</v>
      </c>
      <c r="C9" s="85">
        <v>33236.089999999997</v>
      </c>
      <c r="D9" s="19">
        <v>1400321</v>
      </c>
      <c r="E9" s="19">
        <v>1</v>
      </c>
      <c r="F9" s="19" t="s">
        <v>830</v>
      </c>
    </row>
    <row r="10" spans="1:6" x14ac:dyDescent="0.25">
      <c r="A10" s="19">
        <v>1321</v>
      </c>
      <c r="B10" s="32" t="s">
        <v>798</v>
      </c>
      <c r="C10" s="85">
        <v>24115.46</v>
      </c>
      <c r="D10" s="19">
        <v>1100121</v>
      </c>
      <c r="E10" s="19">
        <v>1</v>
      </c>
      <c r="F10" s="19" t="s">
        <v>830</v>
      </c>
    </row>
    <row r="11" spans="1:6" x14ac:dyDescent="0.25">
      <c r="A11" s="19">
        <v>1323</v>
      </c>
      <c r="B11" s="32" t="s">
        <v>799</v>
      </c>
      <c r="C11" s="85">
        <v>286757.75</v>
      </c>
      <c r="D11" s="19">
        <v>1400321</v>
      </c>
      <c r="E11" s="19">
        <v>1</v>
      </c>
      <c r="F11" s="19" t="s">
        <v>830</v>
      </c>
    </row>
    <row r="12" spans="1:6" x14ac:dyDescent="0.25">
      <c r="A12" s="19">
        <v>1413</v>
      </c>
      <c r="B12" s="32" t="s">
        <v>800</v>
      </c>
      <c r="C12" s="85">
        <v>167741.28</v>
      </c>
      <c r="D12" s="19">
        <v>1400321</v>
      </c>
      <c r="E12" s="19">
        <v>1</v>
      </c>
      <c r="F12" s="19" t="s">
        <v>830</v>
      </c>
    </row>
    <row r="13" spans="1:6" x14ac:dyDescent="0.25">
      <c r="A13" s="19">
        <v>1421</v>
      </c>
      <c r="B13" s="32" t="s">
        <v>801</v>
      </c>
      <c r="C13" s="85">
        <v>97392</v>
      </c>
      <c r="D13" s="19">
        <v>1400321</v>
      </c>
      <c r="E13" s="19">
        <v>1</v>
      </c>
      <c r="F13" s="19" t="s">
        <v>830</v>
      </c>
    </row>
    <row r="14" spans="1:6" x14ac:dyDescent="0.25">
      <c r="A14" s="19">
        <v>1431</v>
      </c>
      <c r="B14" s="32" t="s">
        <v>802</v>
      </c>
      <c r="C14" s="85">
        <v>100313.88</v>
      </c>
      <c r="D14" s="19">
        <v>1400321</v>
      </c>
      <c r="E14" s="19">
        <v>1</v>
      </c>
      <c r="F14" s="19" t="s">
        <v>830</v>
      </c>
    </row>
    <row r="15" spans="1:6" x14ac:dyDescent="0.25">
      <c r="A15" s="19">
        <v>1511</v>
      </c>
      <c r="B15" s="32" t="s">
        <v>803</v>
      </c>
      <c r="C15" s="91">
        <v>83687.38</v>
      </c>
      <c r="D15" s="19">
        <v>1400321</v>
      </c>
      <c r="E15" s="19">
        <v>1</v>
      </c>
      <c r="F15" s="19" t="s">
        <v>830</v>
      </c>
    </row>
    <row r="16" spans="1:6" ht="26.25" x14ac:dyDescent="0.25">
      <c r="A16" s="92">
        <v>1522</v>
      </c>
      <c r="B16" s="32" t="s">
        <v>804</v>
      </c>
      <c r="C16" s="85">
        <v>155000</v>
      </c>
      <c r="D16" s="19">
        <v>1400321</v>
      </c>
      <c r="E16" s="92">
        <v>1</v>
      </c>
      <c r="F16" s="92" t="s">
        <v>830</v>
      </c>
    </row>
    <row r="17" spans="1:6" x14ac:dyDescent="0.25">
      <c r="A17" s="19">
        <v>1592</v>
      </c>
      <c r="B17" s="32" t="s">
        <v>805</v>
      </c>
      <c r="C17" s="85">
        <v>109296</v>
      </c>
      <c r="D17" s="19">
        <v>1400321</v>
      </c>
      <c r="E17" s="19">
        <v>1</v>
      </c>
      <c r="F17" s="19" t="s">
        <v>830</v>
      </c>
    </row>
    <row r="18" spans="1:6" x14ac:dyDescent="0.25">
      <c r="A18" s="19">
        <v>1611</v>
      </c>
      <c r="B18" s="32" t="s">
        <v>1204</v>
      </c>
      <c r="C18" s="85">
        <v>63974.100000000006</v>
      </c>
      <c r="D18" s="19">
        <v>1400321</v>
      </c>
      <c r="E18" s="19">
        <v>1</v>
      </c>
      <c r="F18" s="19" t="s">
        <v>830</v>
      </c>
    </row>
    <row r="19" spans="1:6" x14ac:dyDescent="0.25">
      <c r="A19" s="19">
        <v>1711</v>
      </c>
      <c r="B19" s="32" t="s">
        <v>806</v>
      </c>
      <c r="C19" s="85">
        <v>334749.52999999997</v>
      </c>
      <c r="D19" s="19">
        <v>1100121</v>
      </c>
      <c r="E19" s="19">
        <v>1</v>
      </c>
      <c r="F19" s="19" t="s">
        <v>830</v>
      </c>
    </row>
    <row r="20" spans="1:6" x14ac:dyDescent="0.25">
      <c r="A20" s="19">
        <v>1711</v>
      </c>
      <c r="B20" s="32" t="s">
        <v>806</v>
      </c>
      <c r="C20" s="85">
        <v>0</v>
      </c>
      <c r="D20" s="19">
        <v>1400321</v>
      </c>
      <c r="E20" s="19">
        <v>1</v>
      </c>
      <c r="F20" s="19" t="s">
        <v>830</v>
      </c>
    </row>
    <row r="21" spans="1:6" x14ac:dyDescent="0.25">
      <c r="A21" s="19">
        <v>2111</v>
      </c>
      <c r="B21" s="32" t="s">
        <v>807</v>
      </c>
      <c r="C21" s="85">
        <v>41400</v>
      </c>
      <c r="D21" s="19">
        <v>1400321</v>
      </c>
      <c r="E21" s="19">
        <v>1</v>
      </c>
      <c r="F21" s="19" t="s">
        <v>831</v>
      </c>
    </row>
    <row r="22" spans="1:6" x14ac:dyDescent="0.25">
      <c r="A22" s="19">
        <v>2112</v>
      </c>
      <c r="B22" s="32" t="s">
        <v>808</v>
      </c>
      <c r="C22" s="93">
        <v>20000</v>
      </c>
      <c r="D22" s="19">
        <v>1400321</v>
      </c>
      <c r="E22" s="19">
        <v>1</v>
      </c>
      <c r="F22" s="19" t="s">
        <v>831</v>
      </c>
    </row>
    <row r="23" spans="1:6" x14ac:dyDescent="0.25">
      <c r="A23" s="19">
        <v>2121</v>
      </c>
      <c r="B23" s="32" t="s">
        <v>45</v>
      </c>
      <c r="C23" s="85">
        <v>6460</v>
      </c>
      <c r="D23" s="19">
        <v>1400321</v>
      </c>
      <c r="E23" s="19">
        <v>1</v>
      </c>
      <c r="F23" s="19" t="s">
        <v>831</v>
      </c>
    </row>
    <row r="24" spans="1:6" x14ac:dyDescent="0.25">
      <c r="A24" s="19">
        <v>2151</v>
      </c>
      <c r="B24" s="32" t="s">
        <v>46</v>
      </c>
      <c r="C24" s="85">
        <v>16560</v>
      </c>
      <c r="D24" s="19">
        <v>1400321</v>
      </c>
      <c r="E24" s="19">
        <v>1</v>
      </c>
      <c r="F24" s="19" t="s">
        <v>831</v>
      </c>
    </row>
    <row r="25" spans="1:6" x14ac:dyDescent="0.25">
      <c r="A25" s="19">
        <v>2161</v>
      </c>
      <c r="B25" s="32" t="s">
        <v>47</v>
      </c>
      <c r="C25" s="85">
        <v>12420</v>
      </c>
      <c r="D25" s="19">
        <v>1400321</v>
      </c>
      <c r="E25" s="19">
        <v>1</v>
      </c>
      <c r="F25" s="19" t="s">
        <v>831</v>
      </c>
    </row>
    <row r="26" spans="1:6" ht="26.25" x14ac:dyDescent="0.25">
      <c r="A26" s="19">
        <v>2212</v>
      </c>
      <c r="B26" s="32" t="s">
        <v>809</v>
      </c>
      <c r="C26" s="85">
        <v>16560</v>
      </c>
      <c r="D26" s="19">
        <v>1400321</v>
      </c>
      <c r="E26" s="19">
        <v>1</v>
      </c>
      <c r="F26" s="19" t="s">
        <v>831</v>
      </c>
    </row>
    <row r="27" spans="1:6" x14ac:dyDescent="0.25">
      <c r="A27" s="19">
        <v>2231</v>
      </c>
      <c r="B27" s="32" t="s">
        <v>48</v>
      </c>
      <c r="C27" s="85">
        <v>3000</v>
      </c>
      <c r="D27" s="19">
        <v>1400321</v>
      </c>
      <c r="E27" s="19">
        <v>1</v>
      </c>
      <c r="F27" s="19" t="s">
        <v>831</v>
      </c>
    </row>
    <row r="28" spans="1:6" ht="39" x14ac:dyDescent="0.25">
      <c r="A28" s="19">
        <v>2612</v>
      </c>
      <c r="B28" s="32" t="s">
        <v>810</v>
      </c>
      <c r="C28" s="85">
        <v>43470</v>
      </c>
      <c r="D28" s="19">
        <v>1400321</v>
      </c>
      <c r="E28" s="19">
        <v>1</v>
      </c>
      <c r="F28" s="19" t="s">
        <v>831</v>
      </c>
    </row>
    <row r="29" spans="1:6" x14ac:dyDescent="0.25">
      <c r="A29" s="19">
        <v>2711</v>
      </c>
      <c r="B29" s="32" t="s">
        <v>49</v>
      </c>
      <c r="C29" s="85">
        <v>10000</v>
      </c>
      <c r="D29" s="19">
        <v>1400321</v>
      </c>
      <c r="E29" s="19">
        <v>1</v>
      </c>
      <c r="F29" s="19" t="s">
        <v>831</v>
      </c>
    </row>
    <row r="30" spans="1:6" x14ac:dyDescent="0.25">
      <c r="A30" s="19">
        <v>3111</v>
      </c>
      <c r="B30" s="32" t="s">
        <v>811</v>
      </c>
      <c r="C30" s="85">
        <v>33000</v>
      </c>
      <c r="D30" s="19">
        <v>1400321</v>
      </c>
      <c r="E30" s="19">
        <v>1</v>
      </c>
      <c r="F30" s="19" t="s">
        <v>831</v>
      </c>
    </row>
    <row r="31" spans="1:6" x14ac:dyDescent="0.25">
      <c r="A31" s="19">
        <v>3131</v>
      </c>
      <c r="B31" s="32" t="s">
        <v>1205</v>
      </c>
      <c r="C31" s="85">
        <v>8000</v>
      </c>
      <c r="D31" s="19">
        <v>1400321</v>
      </c>
      <c r="E31" s="19">
        <v>1</v>
      </c>
      <c r="F31" s="19" t="s">
        <v>831</v>
      </c>
    </row>
    <row r="32" spans="1:6" x14ac:dyDescent="0.25">
      <c r="A32" s="19">
        <v>3141</v>
      </c>
      <c r="B32" s="32" t="s">
        <v>812</v>
      </c>
      <c r="C32" s="93">
        <v>40000</v>
      </c>
      <c r="D32" s="19">
        <v>1400321</v>
      </c>
      <c r="E32" s="19">
        <v>1</v>
      </c>
      <c r="F32" s="19" t="s">
        <v>831</v>
      </c>
    </row>
    <row r="33" spans="1:6" x14ac:dyDescent="0.25">
      <c r="A33" s="19">
        <v>3151</v>
      </c>
      <c r="B33" s="32" t="s">
        <v>813</v>
      </c>
      <c r="C33" s="85">
        <v>22000</v>
      </c>
      <c r="D33" s="19">
        <v>1400321</v>
      </c>
      <c r="E33" s="19">
        <v>1</v>
      </c>
      <c r="F33" s="19" t="s">
        <v>831</v>
      </c>
    </row>
    <row r="34" spans="1:6" x14ac:dyDescent="0.25">
      <c r="A34" s="19">
        <v>3172</v>
      </c>
      <c r="B34" s="32" t="s">
        <v>1206</v>
      </c>
      <c r="C34" s="85">
        <v>50000</v>
      </c>
      <c r="D34" s="19">
        <v>1400321</v>
      </c>
      <c r="E34" s="19">
        <v>1</v>
      </c>
      <c r="F34" s="19" t="s">
        <v>831</v>
      </c>
    </row>
    <row r="35" spans="1:6" x14ac:dyDescent="0.25">
      <c r="A35" s="19">
        <v>3181</v>
      </c>
      <c r="B35" s="32" t="s">
        <v>814</v>
      </c>
      <c r="C35" s="85">
        <v>5000</v>
      </c>
      <c r="D35" s="19">
        <v>1400321</v>
      </c>
      <c r="E35" s="19">
        <v>1</v>
      </c>
      <c r="F35" s="19" t="s">
        <v>831</v>
      </c>
    </row>
    <row r="36" spans="1:6" x14ac:dyDescent="0.25">
      <c r="A36" s="19">
        <v>3221</v>
      </c>
      <c r="B36" s="32" t="s">
        <v>815</v>
      </c>
      <c r="C36" s="85">
        <v>265115.33</v>
      </c>
      <c r="D36" s="19">
        <v>1400321</v>
      </c>
      <c r="E36" s="19">
        <v>1</v>
      </c>
      <c r="F36" s="19" t="s">
        <v>831</v>
      </c>
    </row>
    <row r="37" spans="1:6" x14ac:dyDescent="0.25">
      <c r="A37" s="19">
        <v>3231</v>
      </c>
      <c r="B37" s="32" t="s">
        <v>816</v>
      </c>
      <c r="C37" s="85">
        <v>31050</v>
      </c>
      <c r="D37" s="19">
        <v>1400321</v>
      </c>
      <c r="E37" s="19">
        <v>1</v>
      </c>
      <c r="F37" s="19" t="s">
        <v>831</v>
      </c>
    </row>
    <row r="38" spans="1:6" x14ac:dyDescent="0.25">
      <c r="A38" s="19">
        <v>3271</v>
      </c>
      <c r="B38" s="32" t="s">
        <v>189</v>
      </c>
      <c r="C38" s="85">
        <v>102000</v>
      </c>
      <c r="D38" s="19">
        <v>1400321</v>
      </c>
      <c r="E38" s="19">
        <v>1</v>
      </c>
      <c r="F38" s="19" t="s">
        <v>831</v>
      </c>
    </row>
    <row r="39" spans="1:6" x14ac:dyDescent="0.25">
      <c r="A39" s="19">
        <v>3311</v>
      </c>
      <c r="B39" s="32" t="s">
        <v>817</v>
      </c>
      <c r="C39" s="85">
        <v>450000</v>
      </c>
      <c r="D39" s="19">
        <v>1400321</v>
      </c>
      <c r="E39" s="19">
        <v>1</v>
      </c>
      <c r="F39" s="19" t="s">
        <v>831</v>
      </c>
    </row>
    <row r="40" spans="1:6" ht="26.25" x14ac:dyDescent="0.25">
      <c r="A40" s="19">
        <v>3321</v>
      </c>
      <c r="B40" s="32" t="s">
        <v>50</v>
      </c>
      <c r="C40" s="85">
        <v>35000</v>
      </c>
      <c r="D40" s="19">
        <v>1400321</v>
      </c>
      <c r="E40" s="19">
        <v>1</v>
      </c>
      <c r="F40" s="19" t="s">
        <v>831</v>
      </c>
    </row>
    <row r="41" spans="1:6" x14ac:dyDescent="0.25">
      <c r="A41" s="19">
        <v>3331</v>
      </c>
      <c r="B41" s="32" t="s">
        <v>818</v>
      </c>
      <c r="C41" s="85">
        <v>0</v>
      </c>
      <c r="D41" s="19">
        <v>1400321</v>
      </c>
      <c r="E41" s="19">
        <v>1</v>
      </c>
      <c r="F41" s="19" t="s">
        <v>831</v>
      </c>
    </row>
    <row r="42" spans="1:6" x14ac:dyDescent="0.25">
      <c r="A42" s="19">
        <v>3381</v>
      </c>
      <c r="B42" s="32" t="s">
        <v>819</v>
      </c>
      <c r="C42" s="85">
        <v>52267.5</v>
      </c>
      <c r="D42" s="19">
        <v>1400321</v>
      </c>
      <c r="E42" s="19">
        <v>1</v>
      </c>
      <c r="F42" s="19" t="s">
        <v>831</v>
      </c>
    </row>
    <row r="43" spans="1:6" x14ac:dyDescent="0.25">
      <c r="A43" s="19">
        <v>3341</v>
      </c>
      <c r="B43" s="32" t="s">
        <v>820</v>
      </c>
      <c r="C43" s="85">
        <v>15000</v>
      </c>
      <c r="D43" s="19">
        <v>1400321</v>
      </c>
      <c r="E43" s="19">
        <v>1</v>
      </c>
      <c r="F43" s="19" t="s">
        <v>831</v>
      </c>
    </row>
    <row r="44" spans="1:6" x14ac:dyDescent="0.25">
      <c r="A44" s="19">
        <v>3391</v>
      </c>
      <c r="B44" s="32" t="s">
        <v>51</v>
      </c>
      <c r="C44" s="85">
        <v>580000</v>
      </c>
      <c r="D44" s="19">
        <v>1400321</v>
      </c>
      <c r="E44" s="19">
        <v>1</v>
      </c>
      <c r="F44" s="19" t="s">
        <v>831</v>
      </c>
    </row>
    <row r="45" spans="1:6" x14ac:dyDescent="0.25">
      <c r="A45" s="19">
        <v>3411</v>
      </c>
      <c r="B45" s="32" t="s">
        <v>52</v>
      </c>
      <c r="C45" s="85">
        <v>61065</v>
      </c>
      <c r="D45" s="19">
        <v>1400321</v>
      </c>
      <c r="E45" s="19">
        <v>1</v>
      </c>
      <c r="F45" s="19" t="s">
        <v>831</v>
      </c>
    </row>
    <row r="46" spans="1:6" x14ac:dyDescent="0.25">
      <c r="A46" s="19">
        <v>3451</v>
      </c>
      <c r="B46" s="32" t="s">
        <v>53</v>
      </c>
      <c r="C46" s="85">
        <v>24840</v>
      </c>
      <c r="D46" s="19">
        <v>1400321</v>
      </c>
      <c r="E46" s="19">
        <v>1</v>
      </c>
      <c r="F46" s="19" t="s">
        <v>831</v>
      </c>
    </row>
    <row r="47" spans="1:6" ht="26.25" x14ac:dyDescent="0.25">
      <c r="A47" s="19">
        <v>3521</v>
      </c>
      <c r="B47" s="32" t="s">
        <v>821</v>
      </c>
      <c r="C47" s="85">
        <v>3105</v>
      </c>
      <c r="D47" s="19">
        <v>1400321</v>
      </c>
      <c r="E47" s="19">
        <v>1</v>
      </c>
      <c r="F47" s="19" t="s">
        <v>831</v>
      </c>
    </row>
    <row r="48" spans="1:6" ht="26.25" x14ac:dyDescent="0.25">
      <c r="A48" s="19">
        <v>3531</v>
      </c>
      <c r="B48" s="32" t="s">
        <v>822</v>
      </c>
      <c r="C48" s="85">
        <v>10150</v>
      </c>
      <c r="D48" s="19">
        <v>1400321</v>
      </c>
      <c r="E48" s="19">
        <v>1</v>
      </c>
      <c r="F48" s="19" t="s">
        <v>831</v>
      </c>
    </row>
    <row r="49" spans="1:6" ht="26.25" x14ac:dyDescent="0.25">
      <c r="A49" s="19">
        <v>3551</v>
      </c>
      <c r="B49" s="32" t="s">
        <v>823</v>
      </c>
      <c r="C49" s="85">
        <v>25875</v>
      </c>
      <c r="D49" s="19">
        <v>1400321</v>
      </c>
      <c r="E49" s="19">
        <v>1</v>
      </c>
      <c r="F49" s="19" t="s">
        <v>831</v>
      </c>
    </row>
    <row r="50" spans="1:6" x14ac:dyDescent="0.25">
      <c r="A50" s="19">
        <v>3591</v>
      </c>
      <c r="B50" s="32" t="s">
        <v>54</v>
      </c>
      <c r="C50" s="85">
        <v>6210</v>
      </c>
      <c r="D50" s="19">
        <v>1400321</v>
      </c>
      <c r="E50" s="19">
        <v>1</v>
      </c>
      <c r="F50" s="19" t="s">
        <v>831</v>
      </c>
    </row>
    <row r="51" spans="1:6" ht="26.25" x14ac:dyDescent="0.25">
      <c r="A51" s="19">
        <v>3612</v>
      </c>
      <c r="B51" s="32" t="s">
        <v>824</v>
      </c>
      <c r="C51" s="85">
        <v>7245</v>
      </c>
      <c r="D51" s="19">
        <v>1400321</v>
      </c>
      <c r="E51" s="19">
        <v>1</v>
      </c>
      <c r="F51" s="19" t="s">
        <v>831</v>
      </c>
    </row>
    <row r="52" spans="1:6" ht="26.25" x14ac:dyDescent="0.25">
      <c r="A52" s="19">
        <v>3721</v>
      </c>
      <c r="B52" s="32" t="s">
        <v>825</v>
      </c>
      <c r="C52" s="85">
        <v>2000</v>
      </c>
      <c r="D52" s="19">
        <v>1400321</v>
      </c>
      <c r="E52" s="19">
        <v>1</v>
      </c>
      <c r="F52" s="19" t="s">
        <v>831</v>
      </c>
    </row>
    <row r="53" spans="1:6" ht="26.25" x14ac:dyDescent="0.25">
      <c r="A53" s="19">
        <v>3751</v>
      </c>
      <c r="B53" s="32" t="s">
        <v>826</v>
      </c>
      <c r="C53" s="94">
        <v>5000</v>
      </c>
      <c r="D53" s="19">
        <v>1400321</v>
      </c>
      <c r="E53" s="19">
        <v>1</v>
      </c>
      <c r="F53" s="19" t="s">
        <v>831</v>
      </c>
    </row>
    <row r="54" spans="1:6" x14ac:dyDescent="0.25">
      <c r="A54" s="19">
        <v>3791</v>
      </c>
      <c r="B54" s="32" t="s">
        <v>55</v>
      </c>
      <c r="C54" s="85">
        <v>10000</v>
      </c>
      <c r="D54" s="19">
        <v>1400321</v>
      </c>
      <c r="E54" s="19">
        <v>1</v>
      </c>
      <c r="F54" s="19" t="s">
        <v>831</v>
      </c>
    </row>
    <row r="55" spans="1:6" x14ac:dyDescent="0.25">
      <c r="A55" s="19">
        <v>3821</v>
      </c>
      <c r="B55" s="32" t="s">
        <v>56</v>
      </c>
      <c r="C55" s="85">
        <v>15000</v>
      </c>
      <c r="D55" s="19">
        <v>1400321</v>
      </c>
      <c r="E55" s="19">
        <v>1</v>
      </c>
      <c r="F55" s="19" t="s">
        <v>831</v>
      </c>
    </row>
    <row r="56" spans="1:6" x14ac:dyDescent="0.25">
      <c r="A56" s="19">
        <v>3921</v>
      </c>
      <c r="B56" s="32" t="s">
        <v>827</v>
      </c>
      <c r="C56" s="85">
        <v>100000</v>
      </c>
      <c r="D56" s="19">
        <v>1400321</v>
      </c>
      <c r="E56" s="19">
        <v>1</v>
      </c>
      <c r="F56" s="19" t="s">
        <v>831</v>
      </c>
    </row>
    <row r="57" spans="1:6" x14ac:dyDescent="0.25">
      <c r="A57" s="19">
        <v>3981</v>
      </c>
      <c r="B57" s="32" t="s">
        <v>828</v>
      </c>
      <c r="C57" s="85">
        <v>47300</v>
      </c>
      <c r="D57" s="19">
        <v>1400321</v>
      </c>
      <c r="E57" s="19">
        <v>1</v>
      </c>
      <c r="F57" s="19" t="s">
        <v>831</v>
      </c>
    </row>
    <row r="58" spans="1:6" x14ac:dyDescent="0.25">
      <c r="A58" s="19">
        <v>5111</v>
      </c>
      <c r="B58" s="32" t="s">
        <v>310</v>
      </c>
      <c r="C58" s="85">
        <v>20000</v>
      </c>
      <c r="D58" s="19">
        <v>1400320</v>
      </c>
      <c r="E58" s="19">
        <v>2</v>
      </c>
      <c r="F58" s="19" t="s">
        <v>831</v>
      </c>
    </row>
    <row r="59" spans="1:6" x14ac:dyDescent="0.25">
      <c r="A59" s="19">
        <v>5151</v>
      </c>
      <c r="B59" s="32" t="s">
        <v>829</v>
      </c>
      <c r="C59" s="85">
        <v>25000</v>
      </c>
      <c r="D59" s="19">
        <v>1400320</v>
      </c>
      <c r="E59" s="19">
        <v>2</v>
      </c>
      <c r="F59" s="19" t="s">
        <v>831</v>
      </c>
    </row>
    <row r="60" spans="1:6" x14ac:dyDescent="0.25">
      <c r="A60" s="19">
        <v>5151</v>
      </c>
      <c r="B60" s="32" t="s">
        <v>829</v>
      </c>
      <c r="C60" s="85">
        <v>0</v>
      </c>
      <c r="D60" s="19">
        <v>1400319</v>
      </c>
      <c r="E60" s="19">
        <v>2</v>
      </c>
      <c r="F60" s="19" t="s">
        <v>831</v>
      </c>
    </row>
    <row r="61" spans="1:6" x14ac:dyDescent="0.25">
      <c r="A61" s="19">
        <v>5211</v>
      </c>
      <c r="B61" s="32" t="s">
        <v>1207</v>
      </c>
      <c r="C61" s="85">
        <v>0</v>
      </c>
      <c r="D61" s="19">
        <v>1400321</v>
      </c>
      <c r="E61" s="19">
        <v>2</v>
      </c>
      <c r="F61" s="19" t="s">
        <v>831</v>
      </c>
    </row>
    <row r="62" spans="1:6" x14ac:dyDescent="0.25">
      <c r="A62" s="19">
        <v>5411</v>
      </c>
      <c r="B62" s="32" t="s">
        <v>1208</v>
      </c>
      <c r="C62" s="85">
        <v>0</v>
      </c>
      <c r="D62" s="19">
        <v>1400321</v>
      </c>
      <c r="E62" s="19">
        <v>2</v>
      </c>
      <c r="F62" s="19" t="s">
        <v>831</v>
      </c>
    </row>
    <row r="63" spans="1:6" x14ac:dyDescent="0.25">
      <c r="A63" s="19">
        <v>5911</v>
      </c>
      <c r="B63" s="32" t="s">
        <v>358</v>
      </c>
      <c r="C63" s="85">
        <v>468428</v>
      </c>
      <c r="D63" s="19">
        <v>1400320</v>
      </c>
      <c r="E63" s="19">
        <v>2</v>
      </c>
      <c r="F63" s="19" t="s">
        <v>831</v>
      </c>
    </row>
    <row r="64" spans="1:6" x14ac:dyDescent="0.25">
      <c r="A64" s="25" t="s">
        <v>21</v>
      </c>
      <c r="B64" s="26" t="s">
        <v>57</v>
      </c>
      <c r="C64" s="90">
        <f>SUM(C65:C88)</f>
        <v>1071817.5299999998</v>
      </c>
      <c r="D64" s="25"/>
      <c r="E64" s="25" t="s">
        <v>44</v>
      </c>
      <c r="F64" s="26"/>
    </row>
    <row r="65" spans="1:6" x14ac:dyDescent="0.25">
      <c r="A65" s="19">
        <v>1131</v>
      </c>
      <c r="B65" s="32" t="s">
        <v>796</v>
      </c>
      <c r="C65" s="85">
        <v>372033.54999999993</v>
      </c>
      <c r="D65" s="19">
        <v>1100121</v>
      </c>
      <c r="E65" s="19">
        <v>1</v>
      </c>
      <c r="F65" s="19" t="s">
        <v>830</v>
      </c>
    </row>
    <row r="66" spans="1:6" x14ac:dyDescent="0.25">
      <c r="A66" s="19">
        <v>1221</v>
      </c>
      <c r="B66" s="32" t="s">
        <v>832</v>
      </c>
      <c r="C66" s="85">
        <v>142324.45000000001</v>
      </c>
      <c r="D66" s="19">
        <v>1100121</v>
      </c>
      <c r="E66" s="19">
        <v>1</v>
      </c>
      <c r="F66" s="19" t="s">
        <v>830</v>
      </c>
    </row>
    <row r="67" spans="1:6" x14ac:dyDescent="0.25">
      <c r="A67" s="19">
        <v>1321</v>
      </c>
      <c r="B67" s="32" t="s">
        <v>798</v>
      </c>
      <c r="C67" s="85">
        <v>17624.66</v>
      </c>
      <c r="D67" s="19">
        <v>1400321</v>
      </c>
      <c r="E67" s="19">
        <v>1</v>
      </c>
      <c r="F67" s="19" t="s">
        <v>830</v>
      </c>
    </row>
    <row r="68" spans="1:6" x14ac:dyDescent="0.25">
      <c r="A68" s="19">
        <v>1323</v>
      </c>
      <c r="B68" s="32" t="s">
        <v>799</v>
      </c>
      <c r="C68" s="85">
        <v>88123.29</v>
      </c>
      <c r="D68" s="19">
        <v>1400321</v>
      </c>
      <c r="E68" s="19">
        <v>1</v>
      </c>
      <c r="F68" s="19" t="s">
        <v>830</v>
      </c>
    </row>
    <row r="69" spans="1:6" x14ac:dyDescent="0.25">
      <c r="A69" s="19">
        <v>1413</v>
      </c>
      <c r="B69" s="32" t="s">
        <v>800</v>
      </c>
      <c r="C69" s="85">
        <v>52773.36</v>
      </c>
      <c r="D69" s="19">
        <v>1400321</v>
      </c>
      <c r="E69" s="19">
        <v>1</v>
      </c>
      <c r="F69" s="19" t="s">
        <v>830</v>
      </c>
    </row>
    <row r="70" spans="1:6" x14ac:dyDescent="0.25">
      <c r="A70" s="19">
        <v>1421</v>
      </c>
      <c r="B70" s="32" t="s">
        <v>801</v>
      </c>
      <c r="C70" s="85">
        <v>29929.439999999999</v>
      </c>
      <c r="D70" s="19">
        <v>1400321</v>
      </c>
      <c r="E70" s="19">
        <v>1</v>
      </c>
      <c r="F70" s="19" t="s">
        <v>830</v>
      </c>
    </row>
    <row r="71" spans="1:6" x14ac:dyDescent="0.25">
      <c r="A71" s="19">
        <v>1431</v>
      </c>
      <c r="B71" s="32" t="s">
        <v>802</v>
      </c>
      <c r="C71" s="85">
        <v>30827.279999999995</v>
      </c>
      <c r="D71" s="19">
        <v>1400321</v>
      </c>
      <c r="E71" s="19">
        <v>1</v>
      </c>
      <c r="F71" s="19" t="s">
        <v>830</v>
      </c>
    </row>
    <row r="72" spans="1:6" x14ac:dyDescent="0.25">
      <c r="A72" s="19">
        <v>1511</v>
      </c>
      <c r="B72" s="32" t="s">
        <v>803</v>
      </c>
      <c r="C72" s="85">
        <v>25717.9</v>
      </c>
      <c r="D72" s="19">
        <v>1400321</v>
      </c>
      <c r="E72" s="19">
        <v>1</v>
      </c>
      <c r="F72" s="19" t="s">
        <v>830</v>
      </c>
    </row>
    <row r="73" spans="1:6" x14ac:dyDescent="0.25">
      <c r="A73" s="170">
        <v>1592</v>
      </c>
      <c r="B73" s="171" t="s">
        <v>805</v>
      </c>
      <c r="C73" s="93">
        <v>36432</v>
      </c>
      <c r="D73" s="170">
        <v>1100121</v>
      </c>
      <c r="E73" s="19">
        <v>1</v>
      </c>
      <c r="F73" s="19" t="s">
        <v>830</v>
      </c>
    </row>
    <row r="74" spans="1:6" x14ac:dyDescent="0.25">
      <c r="A74" s="170">
        <v>1711</v>
      </c>
      <c r="B74" s="171" t="s">
        <v>806</v>
      </c>
      <c r="C74" s="93">
        <v>102871.6</v>
      </c>
      <c r="D74" s="170">
        <v>1100121</v>
      </c>
      <c r="E74" s="19">
        <v>1</v>
      </c>
      <c r="F74" s="19" t="s">
        <v>830</v>
      </c>
    </row>
    <row r="75" spans="1:6" x14ac:dyDescent="0.25">
      <c r="A75" s="19">
        <v>2111</v>
      </c>
      <c r="B75" s="32" t="s">
        <v>807</v>
      </c>
      <c r="C75" s="85">
        <v>6000</v>
      </c>
      <c r="D75" s="19">
        <v>1400321</v>
      </c>
      <c r="E75" s="19">
        <v>1</v>
      </c>
      <c r="F75" s="19" t="s">
        <v>831</v>
      </c>
    </row>
    <row r="76" spans="1:6" x14ac:dyDescent="0.25">
      <c r="A76" s="19">
        <v>2151</v>
      </c>
      <c r="B76" s="32" t="s">
        <v>46</v>
      </c>
      <c r="C76" s="85">
        <v>3000</v>
      </c>
      <c r="D76" s="19">
        <v>1400321</v>
      </c>
      <c r="E76" s="19">
        <v>1</v>
      </c>
      <c r="F76" s="19" t="s">
        <v>831</v>
      </c>
    </row>
    <row r="77" spans="1:6" x14ac:dyDescent="0.25">
      <c r="A77" s="19">
        <v>2161</v>
      </c>
      <c r="B77" s="32" t="s">
        <v>47</v>
      </c>
      <c r="C77" s="85">
        <v>5200</v>
      </c>
      <c r="D77" s="19">
        <v>1400321</v>
      </c>
      <c r="E77" s="19">
        <v>1</v>
      </c>
      <c r="F77" s="19" t="s">
        <v>831</v>
      </c>
    </row>
    <row r="78" spans="1:6" ht="26.25" x14ac:dyDescent="0.25">
      <c r="A78" s="19">
        <v>2212</v>
      </c>
      <c r="B78" s="32" t="s">
        <v>809</v>
      </c>
      <c r="C78" s="85">
        <v>2070</v>
      </c>
      <c r="D78" s="19">
        <v>1400321</v>
      </c>
      <c r="E78" s="19">
        <v>1</v>
      </c>
      <c r="F78" s="19" t="s">
        <v>831</v>
      </c>
    </row>
    <row r="79" spans="1:6" ht="39" x14ac:dyDescent="0.25">
      <c r="A79" s="19">
        <v>2612</v>
      </c>
      <c r="B79" s="32" t="s">
        <v>810</v>
      </c>
      <c r="C79" s="85">
        <v>41400</v>
      </c>
      <c r="D79" s="19">
        <v>1400321</v>
      </c>
      <c r="E79" s="19">
        <v>1</v>
      </c>
      <c r="F79" s="19" t="s">
        <v>831</v>
      </c>
    </row>
    <row r="80" spans="1:6" x14ac:dyDescent="0.25">
      <c r="A80" s="19">
        <v>3231</v>
      </c>
      <c r="B80" s="32" t="s">
        <v>816</v>
      </c>
      <c r="C80" s="85">
        <v>18630</v>
      </c>
      <c r="D80" s="19">
        <v>1400321</v>
      </c>
      <c r="E80" s="19">
        <v>1</v>
      </c>
      <c r="F80" s="19" t="s">
        <v>831</v>
      </c>
    </row>
    <row r="81" spans="1:6" x14ac:dyDescent="0.25">
      <c r="A81" s="19">
        <v>3451</v>
      </c>
      <c r="B81" s="32" t="s">
        <v>53</v>
      </c>
      <c r="C81" s="85">
        <v>16560</v>
      </c>
      <c r="D81" s="19">
        <v>1400321</v>
      </c>
      <c r="E81" s="19">
        <v>1</v>
      </c>
      <c r="F81" s="19" t="s">
        <v>831</v>
      </c>
    </row>
    <row r="82" spans="1:6" ht="26.25" x14ac:dyDescent="0.25">
      <c r="A82" s="19">
        <v>3531</v>
      </c>
      <c r="B82" s="32" t="s">
        <v>822</v>
      </c>
      <c r="C82" s="85">
        <v>5000</v>
      </c>
      <c r="D82" s="19">
        <v>1400321</v>
      </c>
      <c r="E82" s="19">
        <v>1</v>
      </c>
      <c r="F82" s="19" t="s">
        <v>831</v>
      </c>
    </row>
    <row r="83" spans="1:6" ht="26.25" x14ac:dyDescent="0.25">
      <c r="A83" s="19">
        <v>3551</v>
      </c>
      <c r="B83" s="32" t="s">
        <v>823</v>
      </c>
      <c r="C83" s="85">
        <v>10000</v>
      </c>
      <c r="D83" s="19">
        <v>1400321</v>
      </c>
      <c r="E83" s="19">
        <v>1</v>
      </c>
      <c r="F83" s="19" t="s">
        <v>831</v>
      </c>
    </row>
    <row r="84" spans="1:6" x14ac:dyDescent="0.25">
      <c r="A84" s="19">
        <v>3621</v>
      </c>
      <c r="B84" s="32" t="s">
        <v>833</v>
      </c>
      <c r="C84" s="85">
        <v>45000</v>
      </c>
      <c r="D84" s="19">
        <v>1400321</v>
      </c>
      <c r="E84" s="19">
        <v>1</v>
      </c>
      <c r="F84" s="19" t="s">
        <v>831</v>
      </c>
    </row>
    <row r="85" spans="1:6" ht="26.25" x14ac:dyDescent="0.25">
      <c r="A85" s="19">
        <v>3751</v>
      </c>
      <c r="B85" s="32" t="s">
        <v>826</v>
      </c>
      <c r="C85" s="85">
        <v>3500</v>
      </c>
      <c r="D85" s="19">
        <v>1400321</v>
      </c>
      <c r="E85" s="19">
        <v>1</v>
      </c>
      <c r="F85" s="19" t="s">
        <v>831</v>
      </c>
    </row>
    <row r="86" spans="1:6" x14ac:dyDescent="0.25">
      <c r="A86" s="19">
        <v>3791</v>
      </c>
      <c r="B86" s="32" t="s">
        <v>55</v>
      </c>
      <c r="C86" s="85">
        <v>2500</v>
      </c>
      <c r="D86" s="19">
        <v>1400321</v>
      </c>
      <c r="E86" s="19">
        <v>1</v>
      </c>
      <c r="F86" s="19" t="s">
        <v>831</v>
      </c>
    </row>
    <row r="87" spans="1:6" x14ac:dyDescent="0.25">
      <c r="A87" s="19">
        <v>3981</v>
      </c>
      <c r="B87" s="32" t="s">
        <v>828</v>
      </c>
      <c r="C87" s="94">
        <v>14300</v>
      </c>
      <c r="D87" s="19">
        <v>1400321</v>
      </c>
      <c r="E87" s="19">
        <v>1</v>
      </c>
      <c r="F87" s="19" t="s">
        <v>831</v>
      </c>
    </row>
    <row r="88" spans="1:6" x14ac:dyDescent="0.25">
      <c r="A88" s="19">
        <v>5151</v>
      </c>
      <c r="B88" s="32" t="s">
        <v>829</v>
      </c>
      <c r="C88" s="94">
        <v>0</v>
      </c>
      <c r="D88" s="19">
        <v>1400321</v>
      </c>
      <c r="E88" s="19">
        <v>2</v>
      </c>
      <c r="F88" s="19" t="s">
        <v>831</v>
      </c>
    </row>
    <row r="89" spans="1:6" x14ac:dyDescent="0.25">
      <c r="A89" s="25" t="s">
        <v>22</v>
      </c>
      <c r="B89" s="29" t="s">
        <v>58</v>
      </c>
      <c r="C89" s="90">
        <f>SUM(C90:C136)</f>
        <v>25726051.428949997</v>
      </c>
      <c r="D89" s="25"/>
      <c r="E89" s="25" t="s">
        <v>44</v>
      </c>
      <c r="F89" s="26"/>
    </row>
    <row r="90" spans="1:6" x14ac:dyDescent="0.25">
      <c r="A90" s="19">
        <v>1131</v>
      </c>
      <c r="B90" s="32" t="s">
        <v>796</v>
      </c>
      <c r="C90" s="85">
        <v>372033.54999999993</v>
      </c>
      <c r="D90" s="19">
        <v>1100121</v>
      </c>
      <c r="E90" s="19">
        <v>1</v>
      </c>
      <c r="F90" s="19" t="s">
        <v>830</v>
      </c>
    </row>
    <row r="91" spans="1:6" x14ac:dyDescent="0.25">
      <c r="A91" s="19">
        <v>1212</v>
      </c>
      <c r="B91" s="32" t="s">
        <v>834</v>
      </c>
      <c r="C91" s="85">
        <v>133918.5</v>
      </c>
      <c r="D91" s="19">
        <v>1100121</v>
      </c>
      <c r="E91" s="19">
        <v>1</v>
      </c>
      <c r="F91" s="19" t="s">
        <v>830</v>
      </c>
    </row>
    <row r="92" spans="1:6" x14ac:dyDescent="0.25">
      <c r="A92" s="19">
        <v>1321</v>
      </c>
      <c r="B92" s="32" t="s">
        <v>798</v>
      </c>
      <c r="C92" s="85">
        <v>13408.64</v>
      </c>
      <c r="D92" s="19">
        <v>1400321</v>
      </c>
      <c r="E92" s="19">
        <v>1</v>
      </c>
      <c r="F92" s="19" t="s">
        <v>830</v>
      </c>
    </row>
    <row r="93" spans="1:6" x14ac:dyDescent="0.25">
      <c r="A93" s="19">
        <v>1323</v>
      </c>
      <c r="B93" s="32" t="s">
        <v>799</v>
      </c>
      <c r="C93" s="85">
        <v>74752.34</v>
      </c>
      <c r="D93" s="19">
        <v>1400321</v>
      </c>
      <c r="E93" s="19">
        <v>1</v>
      </c>
      <c r="F93" s="19" t="s">
        <v>830</v>
      </c>
    </row>
    <row r="94" spans="1:6" x14ac:dyDescent="0.25">
      <c r="A94" s="19">
        <v>1331</v>
      </c>
      <c r="B94" s="32" t="s">
        <v>1209</v>
      </c>
      <c r="C94" s="85">
        <v>0</v>
      </c>
      <c r="D94" s="19">
        <v>1400321</v>
      </c>
      <c r="E94" s="19">
        <v>1</v>
      </c>
      <c r="F94" s="19" t="s">
        <v>830</v>
      </c>
    </row>
    <row r="95" spans="1:6" x14ac:dyDescent="0.25">
      <c r="A95" s="19">
        <v>1413</v>
      </c>
      <c r="B95" s="32" t="s">
        <v>800</v>
      </c>
      <c r="C95" s="85">
        <v>51545.520000000004</v>
      </c>
      <c r="D95" s="19">
        <v>1400321</v>
      </c>
      <c r="E95" s="19">
        <v>1</v>
      </c>
      <c r="F95" s="19" t="s">
        <v>830</v>
      </c>
    </row>
    <row r="96" spans="1:6" x14ac:dyDescent="0.25">
      <c r="A96" s="19">
        <v>1421</v>
      </c>
      <c r="B96" s="32" t="s">
        <v>801</v>
      </c>
      <c r="C96" s="85">
        <v>28923</v>
      </c>
      <c r="D96" s="19">
        <v>1400321</v>
      </c>
      <c r="E96" s="19">
        <v>1</v>
      </c>
      <c r="F96" s="19" t="s">
        <v>830</v>
      </c>
    </row>
    <row r="97" spans="1:6" x14ac:dyDescent="0.25">
      <c r="A97" s="19">
        <v>1431</v>
      </c>
      <c r="B97" s="32" t="s">
        <v>802</v>
      </c>
      <c r="C97" s="85">
        <v>29790.839999999997</v>
      </c>
      <c r="D97" s="19">
        <v>1400321</v>
      </c>
      <c r="E97" s="19">
        <v>1</v>
      </c>
      <c r="F97" s="19" t="s">
        <v>830</v>
      </c>
    </row>
    <row r="98" spans="1:6" x14ac:dyDescent="0.25">
      <c r="A98" s="19">
        <v>1511</v>
      </c>
      <c r="B98" s="32" t="s">
        <v>803</v>
      </c>
      <c r="C98" s="85">
        <v>18601.68</v>
      </c>
      <c r="D98" s="19">
        <v>1400321</v>
      </c>
      <c r="E98" s="19">
        <v>1</v>
      </c>
      <c r="F98" s="19" t="s">
        <v>830</v>
      </c>
    </row>
    <row r="99" spans="1:6" x14ac:dyDescent="0.25">
      <c r="A99" s="19">
        <v>1592</v>
      </c>
      <c r="B99" s="32" t="s">
        <v>835</v>
      </c>
      <c r="C99" s="85">
        <v>24288</v>
      </c>
      <c r="D99" s="19">
        <v>1100121</v>
      </c>
      <c r="E99" s="19">
        <v>1</v>
      </c>
      <c r="F99" s="19" t="s">
        <v>830</v>
      </c>
    </row>
    <row r="100" spans="1:6" x14ac:dyDescent="0.25">
      <c r="A100" s="19">
        <v>1592</v>
      </c>
      <c r="B100" s="32" t="s">
        <v>835</v>
      </c>
      <c r="C100" s="85">
        <v>0</v>
      </c>
      <c r="D100" s="19">
        <v>1400321</v>
      </c>
      <c r="E100" s="19">
        <v>1</v>
      </c>
      <c r="F100" s="19" t="s">
        <v>830</v>
      </c>
    </row>
    <row r="101" spans="1:6" x14ac:dyDescent="0.25">
      <c r="A101" s="19">
        <v>1711</v>
      </c>
      <c r="B101" s="32" t="s">
        <v>806</v>
      </c>
      <c r="C101" s="85">
        <v>74406.710000000006</v>
      </c>
      <c r="D101" s="19">
        <v>1100121</v>
      </c>
      <c r="E101" s="19">
        <v>1</v>
      </c>
      <c r="F101" s="19" t="s">
        <v>830</v>
      </c>
    </row>
    <row r="102" spans="1:6" x14ac:dyDescent="0.25">
      <c r="A102" s="19">
        <v>1711</v>
      </c>
      <c r="B102" s="32" t="s">
        <v>806</v>
      </c>
      <c r="C102" s="85">
        <v>0</v>
      </c>
      <c r="D102" s="19">
        <v>1400321</v>
      </c>
      <c r="E102" s="19">
        <v>1</v>
      </c>
      <c r="F102" s="19" t="s">
        <v>830</v>
      </c>
    </row>
    <row r="103" spans="1:6" x14ac:dyDescent="0.25">
      <c r="A103" s="19">
        <v>2111</v>
      </c>
      <c r="B103" s="32" t="s">
        <v>807</v>
      </c>
      <c r="C103" s="85">
        <v>6000</v>
      </c>
      <c r="D103" s="19">
        <v>1400321</v>
      </c>
      <c r="E103" s="19">
        <v>1</v>
      </c>
      <c r="F103" s="19" t="s">
        <v>831</v>
      </c>
    </row>
    <row r="104" spans="1:6" x14ac:dyDescent="0.25">
      <c r="A104" s="19">
        <v>2151</v>
      </c>
      <c r="B104" s="32" t="s">
        <v>46</v>
      </c>
      <c r="C104" s="85">
        <v>5000</v>
      </c>
      <c r="D104" s="19">
        <v>1400321</v>
      </c>
      <c r="E104" s="19">
        <v>1</v>
      </c>
      <c r="F104" s="19" t="s">
        <v>831</v>
      </c>
    </row>
    <row r="105" spans="1:6" x14ac:dyDescent="0.25">
      <c r="A105" s="19">
        <v>2161</v>
      </c>
      <c r="B105" s="32" t="s">
        <v>47</v>
      </c>
      <c r="C105" s="85">
        <v>0</v>
      </c>
      <c r="D105" s="19">
        <v>1400321</v>
      </c>
      <c r="E105" s="19">
        <v>1</v>
      </c>
      <c r="F105" s="19" t="s">
        <v>831</v>
      </c>
    </row>
    <row r="106" spans="1:6" ht="26.25" x14ac:dyDescent="0.25">
      <c r="A106" s="19">
        <v>2212</v>
      </c>
      <c r="B106" s="32" t="s">
        <v>809</v>
      </c>
      <c r="C106" s="85">
        <v>3000</v>
      </c>
      <c r="D106" s="19">
        <v>1400321</v>
      </c>
      <c r="E106" s="19">
        <v>1</v>
      </c>
      <c r="F106" s="19" t="s">
        <v>831</v>
      </c>
    </row>
    <row r="107" spans="1:6" x14ac:dyDescent="0.25">
      <c r="A107" s="19">
        <v>2421</v>
      </c>
      <c r="B107" s="32" t="s">
        <v>836</v>
      </c>
      <c r="C107" s="85">
        <v>80350</v>
      </c>
      <c r="D107" s="19">
        <v>1400321</v>
      </c>
      <c r="E107" s="19">
        <v>1</v>
      </c>
      <c r="F107" s="19" t="s">
        <v>831</v>
      </c>
    </row>
    <row r="108" spans="1:6" x14ac:dyDescent="0.25">
      <c r="A108" s="19">
        <v>2451</v>
      </c>
      <c r="B108" s="32" t="s">
        <v>837</v>
      </c>
      <c r="C108" s="85">
        <v>105325.27</v>
      </c>
      <c r="D108" s="19">
        <v>1400321</v>
      </c>
      <c r="E108" s="19">
        <v>1</v>
      </c>
      <c r="F108" s="19" t="s">
        <v>831</v>
      </c>
    </row>
    <row r="109" spans="1:6" x14ac:dyDescent="0.25">
      <c r="A109" s="19">
        <v>2461</v>
      </c>
      <c r="B109" s="32" t="s">
        <v>59</v>
      </c>
      <c r="C109" s="85">
        <v>50561.59</v>
      </c>
      <c r="D109" s="19">
        <v>1400321</v>
      </c>
      <c r="E109" s="19">
        <v>1</v>
      </c>
      <c r="F109" s="19" t="s">
        <v>831</v>
      </c>
    </row>
    <row r="110" spans="1:6" x14ac:dyDescent="0.25">
      <c r="A110" s="19">
        <v>2471</v>
      </c>
      <c r="B110" s="32" t="s">
        <v>838</v>
      </c>
      <c r="C110" s="85">
        <v>179403.77895000001</v>
      </c>
      <c r="D110" s="19">
        <v>1400321</v>
      </c>
      <c r="E110" s="19">
        <v>1</v>
      </c>
      <c r="F110" s="19" t="s">
        <v>831</v>
      </c>
    </row>
    <row r="111" spans="1:6" x14ac:dyDescent="0.25">
      <c r="A111" s="19">
        <v>2491</v>
      </c>
      <c r="B111" s="32" t="s">
        <v>839</v>
      </c>
      <c r="C111" s="85">
        <v>84870</v>
      </c>
      <c r="D111" s="19">
        <v>1400321</v>
      </c>
      <c r="E111" s="19">
        <v>1</v>
      </c>
      <c r="F111" s="19" t="s">
        <v>831</v>
      </c>
    </row>
    <row r="112" spans="1:6" ht="39" x14ac:dyDescent="0.25">
      <c r="A112" s="19">
        <v>2612</v>
      </c>
      <c r="B112" s="32" t="s">
        <v>810</v>
      </c>
      <c r="C112" s="85">
        <v>31050</v>
      </c>
      <c r="D112" s="19">
        <v>1400321</v>
      </c>
      <c r="E112" s="19">
        <v>1</v>
      </c>
      <c r="F112" s="19" t="s">
        <v>831</v>
      </c>
    </row>
    <row r="113" spans="1:6" x14ac:dyDescent="0.25">
      <c r="A113" s="19">
        <v>2721</v>
      </c>
      <c r="B113" s="32" t="s">
        <v>840</v>
      </c>
      <c r="C113" s="85">
        <v>13562.64</v>
      </c>
      <c r="D113" s="19">
        <v>1400321</v>
      </c>
      <c r="E113" s="19">
        <v>1</v>
      </c>
      <c r="F113" s="19" t="s">
        <v>831</v>
      </c>
    </row>
    <row r="114" spans="1:6" x14ac:dyDescent="0.25">
      <c r="A114" s="19">
        <v>2911</v>
      </c>
      <c r="B114" s="32" t="s">
        <v>60</v>
      </c>
      <c r="C114" s="85">
        <v>10000</v>
      </c>
      <c r="D114" s="19">
        <v>1400321</v>
      </c>
      <c r="E114" s="19">
        <v>1</v>
      </c>
      <c r="F114" s="19" t="s">
        <v>831</v>
      </c>
    </row>
    <row r="115" spans="1:6" x14ac:dyDescent="0.25">
      <c r="A115" s="19">
        <v>3111</v>
      </c>
      <c r="B115" s="32" t="s">
        <v>811</v>
      </c>
      <c r="C115" s="85">
        <v>0</v>
      </c>
      <c r="D115" s="19">
        <v>1400321</v>
      </c>
      <c r="E115" s="19">
        <v>1</v>
      </c>
      <c r="F115" s="19" t="s">
        <v>831</v>
      </c>
    </row>
    <row r="116" spans="1:6" x14ac:dyDescent="0.25">
      <c r="A116" s="19">
        <v>3231</v>
      </c>
      <c r="B116" s="32" t="s">
        <v>816</v>
      </c>
      <c r="C116" s="85">
        <v>12916.8</v>
      </c>
      <c r="D116" s="19">
        <v>1400321</v>
      </c>
      <c r="E116" s="19">
        <v>1</v>
      </c>
      <c r="F116" s="19" t="s">
        <v>831</v>
      </c>
    </row>
    <row r="117" spans="1:6" x14ac:dyDescent="0.25">
      <c r="A117" s="19">
        <v>3261</v>
      </c>
      <c r="B117" s="32" t="s">
        <v>841</v>
      </c>
      <c r="C117" s="85">
        <v>15525</v>
      </c>
      <c r="D117" s="19">
        <v>1400321</v>
      </c>
      <c r="E117" s="19">
        <v>1</v>
      </c>
      <c r="F117" s="19" t="s">
        <v>831</v>
      </c>
    </row>
    <row r="118" spans="1:6" ht="26.25" x14ac:dyDescent="0.25">
      <c r="A118" s="19">
        <v>3321</v>
      </c>
      <c r="B118" s="32" t="s">
        <v>50</v>
      </c>
      <c r="C118" s="85">
        <v>486580.03</v>
      </c>
      <c r="D118" s="19">
        <v>1400321</v>
      </c>
      <c r="E118" s="19">
        <v>1</v>
      </c>
      <c r="F118" s="19" t="s">
        <v>831</v>
      </c>
    </row>
    <row r="119" spans="1:6" x14ac:dyDescent="0.25">
      <c r="A119" s="19">
        <v>3341</v>
      </c>
      <c r="B119" s="32" t="s">
        <v>820</v>
      </c>
      <c r="C119" s="85">
        <v>15525</v>
      </c>
      <c r="D119" s="19">
        <v>1400321</v>
      </c>
      <c r="E119" s="19">
        <v>1</v>
      </c>
      <c r="F119" s="19" t="s">
        <v>831</v>
      </c>
    </row>
    <row r="120" spans="1:6" x14ac:dyDescent="0.25">
      <c r="A120" s="19">
        <v>3451</v>
      </c>
      <c r="B120" s="32" t="s">
        <v>53</v>
      </c>
      <c r="C120" s="85">
        <v>18298.8</v>
      </c>
      <c r="D120" s="19">
        <v>1400321</v>
      </c>
      <c r="E120" s="19">
        <v>1</v>
      </c>
      <c r="F120" s="19" t="s">
        <v>831</v>
      </c>
    </row>
    <row r="121" spans="1:6" x14ac:dyDescent="0.25">
      <c r="A121" s="19">
        <v>3511</v>
      </c>
      <c r="B121" s="32" t="s">
        <v>842</v>
      </c>
      <c r="C121" s="85">
        <v>5000</v>
      </c>
      <c r="D121" s="19">
        <v>1400321</v>
      </c>
      <c r="E121" s="19">
        <v>1</v>
      </c>
      <c r="F121" s="19" t="s">
        <v>831</v>
      </c>
    </row>
    <row r="122" spans="1:6" ht="26.25" x14ac:dyDescent="0.25">
      <c r="A122" s="19">
        <v>3531</v>
      </c>
      <c r="B122" s="32" t="s">
        <v>822</v>
      </c>
      <c r="C122" s="85">
        <v>4140</v>
      </c>
      <c r="D122" s="19">
        <v>1400321</v>
      </c>
      <c r="E122" s="19">
        <v>1</v>
      </c>
      <c r="F122" s="19" t="s">
        <v>831</v>
      </c>
    </row>
    <row r="123" spans="1:6" ht="26.25" x14ac:dyDescent="0.25">
      <c r="A123" s="19">
        <v>3551</v>
      </c>
      <c r="B123" s="32" t="s">
        <v>823</v>
      </c>
      <c r="C123" s="85">
        <v>10350</v>
      </c>
      <c r="D123" s="19">
        <v>1400321</v>
      </c>
      <c r="E123" s="19">
        <v>1</v>
      </c>
      <c r="F123" s="19" t="s">
        <v>831</v>
      </c>
    </row>
    <row r="124" spans="1:6" ht="26.25" x14ac:dyDescent="0.25">
      <c r="A124" s="19">
        <v>3611</v>
      </c>
      <c r="B124" s="32" t="s">
        <v>843</v>
      </c>
      <c r="C124" s="85">
        <v>50000</v>
      </c>
      <c r="D124" s="19">
        <v>1400321</v>
      </c>
      <c r="E124" s="19">
        <v>1</v>
      </c>
      <c r="F124" s="19" t="s">
        <v>831</v>
      </c>
    </row>
    <row r="125" spans="1:6" ht="26.25" x14ac:dyDescent="0.25">
      <c r="A125" s="19">
        <v>3751</v>
      </c>
      <c r="B125" s="32" t="s">
        <v>826</v>
      </c>
      <c r="C125" s="85">
        <v>7500</v>
      </c>
      <c r="D125" s="19">
        <v>1400321</v>
      </c>
      <c r="E125" s="19">
        <v>1</v>
      </c>
      <c r="F125" s="19" t="s">
        <v>831</v>
      </c>
    </row>
    <row r="126" spans="1:6" x14ac:dyDescent="0.25">
      <c r="A126" s="19">
        <v>3791</v>
      </c>
      <c r="B126" s="32" t="s">
        <v>55</v>
      </c>
      <c r="C126" s="85">
        <v>2070</v>
      </c>
      <c r="D126" s="19">
        <v>1400321</v>
      </c>
      <c r="E126" s="19">
        <v>1</v>
      </c>
      <c r="F126" s="19" t="s">
        <v>831</v>
      </c>
    </row>
    <row r="127" spans="1:6" x14ac:dyDescent="0.25">
      <c r="A127" s="19">
        <v>3921</v>
      </c>
      <c r="B127" s="32" t="s">
        <v>827</v>
      </c>
      <c r="C127" s="85">
        <v>100000</v>
      </c>
      <c r="D127" s="19">
        <v>1400321</v>
      </c>
      <c r="E127" s="19">
        <v>1</v>
      </c>
      <c r="F127" s="19" t="s">
        <v>831</v>
      </c>
    </row>
    <row r="128" spans="1:6" x14ac:dyDescent="0.25">
      <c r="A128" s="19">
        <v>3981</v>
      </c>
      <c r="B128" s="32" t="s">
        <v>828</v>
      </c>
      <c r="C128" s="85">
        <v>13700</v>
      </c>
      <c r="D128" s="19">
        <v>1400321</v>
      </c>
      <c r="E128" s="19">
        <v>1</v>
      </c>
      <c r="F128" s="19" t="s">
        <v>831</v>
      </c>
    </row>
    <row r="129" spans="1:6" x14ac:dyDescent="0.25">
      <c r="A129" s="19">
        <v>5811</v>
      </c>
      <c r="B129" s="32" t="s">
        <v>353</v>
      </c>
      <c r="C129" s="85">
        <v>11788917</v>
      </c>
      <c r="D129" s="19">
        <v>1400321</v>
      </c>
      <c r="E129" s="19">
        <v>2</v>
      </c>
      <c r="F129" s="19" t="s">
        <v>844</v>
      </c>
    </row>
    <row r="130" spans="1:6" x14ac:dyDescent="0.25">
      <c r="A130" s="19">
        <v>6111</v>
      </c>
      <c r="B130" s="32" t="s">
        <v>61</v>
      </c>
      <c r="C130" s="85">
        <v>0</v>
      </c>
      <c r="D130" s="19">
        <v>1400321</v>
      </c>
      <c r="E130" s="19">
        <v>2</v>
      </c>
      <c r="F130" s="19" t="s">
        <v>844</v>
      </c>
    </row>
    <row r="131" spans="1:6" ht="26.25" x14ac:dyDescent="0.25">
      <c r="A131" s="19">
        <v>6141</v>
      </c>
      <c r="B131" s="32" t="s">
        <v>62</v>
      </c>
      <c r="C131" s="85">
        <v>0</v>
      </c>
      <c r="D131" s="19">
        <v>1400319</v>
      </c>
      <c r="E131" s="19">
        <v>2</v>
      </c>
      <c r="F131" s="19" t="s">
        <v>844</v>
      </c>
    </row>
    <row r="132" spans="1:6" ht="26.25" x14ac:dyDescent="0.25">
      <c r="A132" s="19">
        <v>6241</v>
      </c>
      <c r="B132" s="32" t="s">
        <v>62</v>
      </c>
      <c r="C132" s="85">
        <v>1934335.16</v>
      </c>
      <c r="D132" s="19">
        <v>1400319</v>
      </c>
      <c r="E132" s="19">
        <v>2</v>
      </c>
      <c r="F132" s="19" t="s">
        <v>844</v>
      </c>
    </row>
    <row r="133" spans="1:6" ht="26.25" x14ac:dyDescent="0.25">
      <c r="A133" s="19">
        <v>6141</v>
      </c>
      <c r="B133" s="32" t="s">
        <v>62</v>
      </c>
      <c r="C133" s="85">
        <v>0</v>
      </c>
      <c r="D133" s="19">
        <v>1400321</v>
      </c>
      <c r="E133" s="19">
        <v>2</v>
      </c>
      <c r="F133" s="19" t="s">
        <v>844</v>
      </c>
    </row>
    <row r="134" spans="1:6" x14ac:dyDescent="0.25">
      <c r="A134" s="19">
        <v>6211</v>
      </c>
      <c r="B134" s="32" t="s">
        <v>61</v>
      </c>
      <c r="C134" s="85">
        <v>3929639</v>
      </c>
      <c r="D134" s="19">
        <v>1400321</v>
      </c>
      <c r="E134" s="19">
        <v>2</v>
      </c>
      <c r="F134" s="19" t="s">
        <v>844</v>
      </c>
    </row>
    <row r="135" spans="1:6" ht="26.25" x14ac:dyDescent="0.25">
      <c r="A135" s="19">
        <v>6241</v>
      </c>
      <c r="B135" s="32" t="s">
        <v>62</v>
      </c>
      <c r="C135" s="85">
        <v>3691167.22</v>
      </c>
      <c r="D135" s="19">
        <v>1400320</v>
      </c>
      <c r="E135" s="19">
        <v>2</v>
      </c>
      <c r="F135" s="19" t="s">
        <v>844</v>
      </c>
    </row>
    <row r="136" spans="1:6" ht="26.25" x14ac:dyDescent="0.25">
      <c r="A136" s="19">
        <v>6241</v>
      </c>
      <c r="B136" s="32" t="s">
        <v>62</v>
      </c>
      <c r="C136" s="85">
        <v>2249595.36</v>
      </c>
      <c r="D136" s="19">
        <v>1400321</v>
      </c>
      <c r="E136" s="19">
        <v>2</v>
      </c>
      <c r="F136" s="19" t="s">
        <v>844</v>
      </c>
    </row>
    <row r="137" spans="1:6" x14ac:dyDescent="0.25">
      <c r="A137" s="25" t="s">
        <v>23</v>
      </c>
      <c r="B137" s="26" t="s">
        <v>63</v>
      </c>
      <c r="C137" s="90">
        <f>SUM(C138:C163)</f>
        <v>2597677.2999999998</v>
      </c>
      <c r="D137" s="25"/>
      <c r="E137" s="25" t="s">
        <v>44</v>
      </c>
      <c r="F137" s="26"/>
    </row>
    <row r="138" spans="1:6" x14ac:dyDescent="0.25">
      <c r="A138" s="19">
        <v>1221</v>
      </c>
      <c r="B138" s="32" t="s">
        <v>832</v>
      </c>
      <c r="C138" s="85">
        <v>0</v>
      </c>
      <c r="D138" s="19">
        <v>1100121</v>
      </c>
      <c r="E138" s="19">
        <v>1</v>
      </c>
      <c r="F138" s="19" t="s">
        <v>830</v>
      </c>
    </row>
    <row r="139" spans="1:6" x14ac:dyDescent="0.25">
      <c r="A139" s="19">
        <v>1321</v>
      </c>
      <c r="B139" s="32" t="s">
        <v>798</v>
      </c>
      <c r="C139" s="85">
        <v>0</v>
      </c>
      <c r="D139" s="19">
        <v>1400321</v>
      </c>
      <c r="E139" s="19">
        <v>1</v>
      </c>
      <c r="F139" s="19" t="s">
        <v>830</v>
      </c>
    </row>
    <row r="140" spans="1:6" x14ac:dyDescent="0.25">
      <c r="A140" s="19">
        <v>1323</v>
      </c>
      <c r="B140" s="32" t="s">
        <v>799</v>
      </c>
      <c r="C140" s="85">
        <v>0</v>
      </c>
      <c r="D140" s="19">
        <v>1400321</v>
      </c>
      <c r="E140" s="19">
        <v>1</v>
      </c>
      <c r="F140" s="19" t="s">
        <v>830</v>
      </c>
    </row>
    <row r="141" spans="1:6" x14ac:dyDescent="0.25">
      <c r="A141" s="19">
        <v>1413</v>
      </c>
      <c r="B141" s="32" t="s">
        <v>800</v>
      </c>
      <c r="C141" s="85">
        <v>0</v>
      </c>
      <c r="D141" s="19">
        <v>1400321</v>
      </c>
      <c r="E141" s="19">
        <v>1</v>
      </c>
      <c r="F141" s="19" t="s">
        <v>830</v>
      </c>
    </row>
    <row r="142" spans="1:6" x14ac:dyDescent="0.25">
      <c r="A142" s="19">
        <v>1421</v>
      </c>
      <c r="B142" s="32" t="s">
        <v>801</v>
      </c>
      <c r="C142" s="85">
        <v>0</v>
      </c>
      <c r="D142" s="19">
        <v>1400321</v>
      </c>
      <c r="E142" s="19">
        <v>1</v>
      </c>
      <c r="F142" s="19" t="s">
        <v>830</v>
      </c>
    </row>
    <row r="143" spans="1:6" x14ac:dyDescent="0.25">
      <c r="A143" s="19">
        <v>1431</v>
      </c>
      <c r="B143" s="32" t="s">
        <v>802</v>
      </c>
      <c r="C143" s="85">
        <v>0</v>
      </c>
      <c r="D143" s="19">
        <v>1400321</v>
      </c>
      <c r="E143" s="19">
        <v>1</v>
      </c>
      <c r="F143" s="19" t="s">
        <v>830</v>
      </c>
    </row>
    <row r="144" spans="1:6" x14ac:dyDescent="0.25">
      <c r="A144" s="19">
        <v>1511</v>
      </c>
      <c r="B144" s="32" t="s">
        <v>803</v>
      </c>
      <c r="C144" s="85">
        <v>0</v>
      </c>
      <c r="D144" s="19">
        <v>1400321</v>
      </c>
      <c r="E144" s="19">
        <v>1</v>
      </c>
      <c r="F144" s="19" t="s">
        <v>830</v>
      </c>
    </row>
    <row r="145" spans="1:6" x14ac:dyDescent="0.25">
      <c r="A145" s="19">
        <v>1592</v>
      </c>
      <c r="B145" s="32" t="s">
        <v>835</v>
      </c>
      <c r="C145" s="85">
        <v>0</v>
      </c>
      <c r="D145" s="19">
        <v>1400321</v>
      </c>
      <c r="E145" s="19">
        <v>1</v>
      </c>
      <c r="F145" s="19" t="s">
        <v>830</v>
      </c>
    </row>
    <row r="146" spans="1:6" x14ac:dyDescent="0.25">
      <c r="A146" s="19">
        <v>1711</v>
      </c>
      <c r="B146" s="32" t="s">
        <v>806</v>
      </c>
      <c r="C146" s="85">
        <v>0</v>
      </c>
      <c r="D146" s="19">
        <v>1100121</v>
      </c>
      <c r="E146" s="19">
        <v>1</v>
      </c>
      <c r="F146" s="19" t="s">
        <v>830</v>
      </c>
    </row>
    <row r="147" spans="1:6" x14ac:dyDescent="0.25">
      <c r="A147" s="19">
        <v>1711</v>
      </c>
      <c r="B147" s="32" t="s">
        <v>806</v>
      </c>
      <c r="C147" s="85">
        <v>0</v>
      </c>
      <c r="D147" s="19">
        <v>1400321</v>
      </c>
      <c r="E147" s="19">
        <v>1</v>
      </c>
      <c r="F147" s="19" t="s">
        <v>830</v>
      </c>
    </row>
    <row r="148" spans="1:6" x14ac:dyDescent="0.25">
      <c r="A148" s="19">
        <v>2111</v>
      </c>
      <c r="B148" s="32" t="s">
        <v>807</v>
      </c>
      <c r="C148" s="85">
        <v>6210</v>
      </c>
      <c r="D148" s="19">
        <v>1400321</v>
      </c>
      <c r="E148" s="19">
        <v>1</v>
      </c>
      <c r="F148" s="19" t="s">
        <v>831</v>
      </c>
    </row>
    <row r="149" spans="1:6" x14ac:dyDescent="0.25">
      <c r="A149" s="19">
        <v>2121</v>
      </c>
      <c r="B149" s="32" t="s">
        <v>45</v>
      </c>
      <c r="C149" s="85">
        <v>4140</v>
      </c>
      <c r="D149" s="19">
        <v>1400321</v>
      </c>
      <c r="E149" s="19">
        <v>1</v>
      </c>
      <c r="F149" s="19" t="s">
        <v>831</v>
      </c>
    </row>
    <row r="150" spans="1:6" x14ac:dyDescent="0.25">
      <c r="A150" s="19">
        <v>2151</v>
      </c>
      <c r="B150" s="32" t="s">
        <v>46</v>
      </c>
      <c r="C150" s="85">
        <v>3622.5</v>
      </c>
      <c r="D150" s="19">
        <v>1400321</v>
      </c>
      <c r="E150" s="19">
        <v>1</v>
      </c>
      <c r="F150" s="19" t="s">
        <v>831</v>
      </c>
    </row>
    <row r="151" spans="1:6" x14ac:dyDescent="0.25">
      <c r="A151" s="19">
        <v>2161</v>
      </c>
      <c r="B151" s="32" t="s">
        <v>47</v>
      </c>
      <c r="C151" s="85">
        <v>3105</v>
      </c>
      <c r="D151" s="19">
        <v>1400321</v>
      </c>
      <c r="E151" s="19">
        <v>1</v>
      </c>
      <c r="F151" s="19" t="s">
        <v>831</v>
      </c>
    </row>
    <row r="152" spans="1:6" ht="39" x14ac:dyDescent="0.25">
      <c r="A152" s="19">
        <v>2612</v>
      </c>
      <c r="B152" s="32" t="s">
        <v>810</v>
      </c>
      <c r="C152" s="85">
        <v>20700</v>
      </c>
      <c r="D152" s="19">
        <v>1400321</v>
      </c>
      <c r="E152" s="19">
        <v>1</v>
      </c>
      <c r="F152" s="19" t="s">
        <v>831</v>
      </c>
    </row>
    <row r="153" spans="1:6" x14ac:dyDescent="0.25">
      <c r="A153" s="19">
        <v>2721</v>
      </c>
      <c r="B153" s="32" t="s">
        <v>840</v>
      </c>
      <c r="C153" s="85">
        <v>6105</v>
      </c>
      <c r="D153" s="19">
        <v>1400321</v>
      </c>
      <c r="E153" s="19">
        <v>1</v>
      </c>
      <c r="F153" s="19" t="s">
        <v>831</v>
      </c>
    </row>
    <row r="154" spans="1:6" x14ac:dyDescent="0.25">
      <c r="A154" s="19">
        <v>2911</v>
      </c>
      <c r="B154" s="32" t="s">
        <v>60</v>
      </c>
      <c r="C154" s="85">
        <v>4000.0000000000009</v>
      </c>
      <c r="D154" s="19">
        <v>1400321</v>
      </c>
      <c r="E154" s="19">
        <v>1</v>
      </c>
      <c r="F154" s="19" t="s">
        <v>831</v>
      </c>
    </row>
    <row r="155" spans="1:6" x14ac:dyDescent="0.25">
      <c r="A155" s="19">
        <v>3231</v>
      </c>
      <c r="B155" s="32" t="s">
        <v>816</v>
      </c>
      <c r="C155" s="85">
        <v>16560</v>
      </c>
      <c r="D155" s="19">
        <v>1400321</v>
      </c>
      <c r="E155" s="19">
        <v>1</v>
      </c>
      <c r="F155" s="19" t="s">
        <v>831</v>
      </c>
    </row>
    <row r="156" spans="1:6" x14ac:dyDescent="0.25">
      <c r="A156" s="19">
        <v>3451</v>
      </c>
      <c r="B156" s="32" t="s">
        <v>53</v>
      </c>
      <c r="C156" s="85">
        <v>7534.8</v>
      </c>
      <c r="D156" s="19">
        <v>1400321</v>
      </c>
      <c r="E156" s="19">
        <v>1</v>
      </c>
      <c r="F156" s="19" t="s">
        <v>831</v>
      </c>
    </row>
    <row r="157" spans="1:6" ht="26.25" x14ac:dyDescent="0.25">
      <c r="A157" s="19">
        <v>3551</v>
      </c>
      <c r="B157" s="95" t="s">
        <v>823</v>
      </c>
      <c r="C157" s="85">
        <v>10350</v>
      </c>
      <c r="D157" s="19">
        <v>1400321</v>
      </c>
      <c r="E157" s="19">
        <v>1</v>
      </c>
      <c r="F157" s="19" t="s">
        <v>831</v>
      </c>
    </row>
    <row r="158" spans="1:6" x14ac:dyDescent="0.25">
      <c r="A158" s="19">
        <v>3621</v>
      </c>
      <c r="B158" s="32" t="s">
        <v>833</v>
      </c>
      <c r="C158" s="85">
        <v>10350</v>
      </c>
      <c r="D158" s="19">
        <v>1400321</v>
      </c>
      <c r="E158" s="19">
        <v>1</v>
      </c>
      <c r="F158" s="19" t="s">
        <v>831</v>
      </c>
    </row>
    <row r="159" spans="1:6" ht="26.25" x14ac:dyDescent="0.25">
      <c r="A159" s="19">
        <v>3751</v>
      </c>
      <c r="B159" s="32" t="s">
        <v>826</v>
      </c>
      <c r="C159" s="85">
        <v>3000</v>
      </c>
      <c r="D159" s="19">
        <v>1400321</v>
      </c>
      <c r="E159" s="19">
        <v>1</v>
      </c>
      <c r="F159" s="19" t="s">
        <v>831</v>
      </c>
    </row>
    <row r="160" spans="1:6" x14ac:dyDescent="0.25">
      <c r="A160" s="19">
        <v>3791</v>
      </c>
      <c r="B160" s="32" t="s">
        <v>55</v>
      </c>
      <c r="C160" s="94">
        <v>2000</v>
      </c>
      <c r="D160" s="19">
        <v>1400321</v>
      </c>
      <c r="E160" s="19">
        <v>1</v>
      </c>
      <c r="F160" s="19" t="s">
        <v>831</v>
      </c>
    </row>
    <row r="161" spans="1:6" x14ac:dyDescent="0.25">
      <c r="A161" s="19">
        <v>3981</v>
      </c>
      <c r="B161" s="32" t="s">
        <v>828</v>
      </c>
      <c r="C161" s="85">
        <v>0</v>
      </c>
      <c r="D161" s="19">
        <v>1400321</v>
      </c>
      <c r="E161" s="19">
        <v>1</v>
      </c>
      <c r="F161" s="19" t="s">
        <v>831</v>
      </c>
    </row>
    <row r="162" spans="1:6" ht="26.25" x14ac:dyDescent="0.25">
      <c r="A162" s="19">
        <v>4411</v>
      </c>
      <c r="B162" s="32" t="s">
        <v>1210</v>
      </c>
      <c r="C162" s="85">
        <v>200000</v>
      </c>
      <c r="D162" s="19">
        <v>1400321</v>
      </c>
      <c r="E162" s="19">
        <v>1</v>
      </c>
      <c r="F162" s="19" t="s">
        <v>1211</v>
      </c>
    </row>
    <row r="163" spans="1:6" ht="26.25" x14ac:dyDescent="0.25">
      <c r="A163" s="19">
        <v>7481</v>
      </c>
      <c r="B163" s="32" t="s">
        <v>64</v>
      </c>
      <c r="C163" s="85">
        <v>2300000</v>
      </c>
      <c r="D163" s="19">
        <v>1400321</v>
      </c>
      <c r="E163" s="19">
        <v>2</v>
      </c>
      <c r="F163" s="19" t="s">
        <v>845</v>
      </c>
    </row>
  </sheetData>
  <autoFilter ref="A5:F163"/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scale="76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3073" r:id="rId4">
          <objectPr defaultSize="0" autoPict="0" r:id="rId5">
            <anchor moveWithCells="1">
              <from>
                <xdr:col>0</xdr:col>
                <xdr:colOff>47625</xdr:colOff>
                <xdr:row>0</xdr:row>
                <xdr:rowOff>66675</xdr:rowOff>
              </from>
              <to>
                <xdr:col>0</xdr:col>
                <xdr:colOff>762000</xdr:colOff>
                <xdr:row>1</xdr:row>
                <xdr:rowOff>152400</xdr:rowOff>
              </to>
            </anchor>
          </objectPr>
        </oleObject>
      </mc:Choice>
      <mc:Fallback>
        <oleObject progId="CorelDraw.Graphic.17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E416"/>
  <sheetViews>
    <sheetView tabSelected="1" workbookViewId="0">
      <selection activeCell="B41" sqref="B41"/>
    </sheetView>
  </sheetViews>
  <sheetFormatPr baseColWidth="10" defaultRowHeight="15" x14ac:dyDescent="0.25"/>
  <cols>
    <col min="1" max="1" width="16.7109375" customWidth="1"/>
    <col min="2" max="2" width="90.42578125" customWidth="1"/>
    <col min="3" max="3" width="19.7109375" style="1" bestFit="1" customWidth="1"/>
    <col min="8" max="8" width="32" customWidth="1"/>
  </cols>
  <sheetData>
    <row r="1" spans="1:5" ht="43.5" customHeight="1" x14ac:dyDescent="0.3">
      <c r="A1" s="189" t="s">
        <v>65</v>
      </c>
      <c r="B1" s="189"/>
      <c r="C1" s="190"/>
    </row>
    <row r="2" spans="1:5" ht="42.75" customHeight="1" x14ac:dyDescent="0.25">
      <c r="A2" s="191" t="s">
        <v>1230</v>
      </c>
      <c r="B2" s="191"/>
      <c r="C2" s="192"/>
    </row>
    <row r="3" spans="1:5" ht="25.5" x14ac:dyDescent="0.25">
      <c r="A3" s="193" t="s">
        <v>77</v>
      </c>
      <c r="B3" s="194"/>
      <c r="C3" s="40" t="s">
        <v>68</v>
      </c>
    </row>
    <row r="4" spans="1:5" x14ac:dyDescent="0.25">
      <c r="A4" s="41">
        <v>1000</v>
      </c>
      <c r="B4" s="42" t="s">
        <v>11</v>
      </c>
      <c r="C4" s="156">
        <v>4855337.43</v>
      </c>
      <c r="E4" s="75"/>
    </row>
    <row r="5" spans="1:5" x14ac:dyDescent="0.25">
      <c r="A5" s="43">
        <v>1100</v>
      </c>
      <c r="B5" s="44" t="s">
        <v>78</v>
      </c>
      <c r="C5" s="131">
        <v>2417814.75</v>
      </c>
    </row>
    <row r="6" spans="1:5" hidden="1" x14ac:dyDescent="0.25">
      <c r="A6" s="45" t="s">
        <v>849</v>
      </c>
      <c r="B6" s="46" t="s">
        <v>79</v>
      </c>
      <c r="C6" s="129"/>
    </row>
    <row r="7" spans="1:5" hidden="1" x14ac:dyDescent="0.25">
      <c r="A7" s="45" t="s">
        <v>850</v>
      </c>
      <c r="B7" s="46" t="s">
        <v>80</v>
      </c>
      <c r="C7" s="129"/>
    </row>
    <row r="8" spans="1:5" hidden="1" x14ac:dyDescent="0.25">
      <c r="A8" s="45" t="s">
        <v>851</v>
      </c>
      <c r="B8" s="46" t="s">
        <v>81</v>
      </c>
      <c r="C8" s="129">
        <v>2417814.75</v>
      </c>
    </row>
    <row r="9" spans="1:5" hidden="1" x14ac:dyDescent="0.25">
      <c r="A9" s="45" t="s">
        <v>852</v>
      </c>
      <c r="B9" s="46" t="s">
        <v>82</v>
      </c>
      <c r="C9" s="129"/>
    </row>
    <row r="10" spans="1:5" x14ac:dyDescent="0.25">
      <c r="A10" s="43">
        <v>1200</v>
      </c>
      <c r="B10" s="44" t="s">
        <v>83</v>
      </c>
      <c r="C10" s="131">
        <v>281242.95</v>
      </c>
    </row>
    <row r="11" spans="1:5" hidden="1" x14ac:dyDescent="0.25">
      <c r="A11" s="45" t="s">
        <v>853</v>
      </c>
      <c r="B11" s="46" t="s">
        <v>84</v>
      </c>
      <c r="C11" s="129">
        <v>133918.5</v>
      </c>
    </row>
    <row r="12" spans="1:5" hidden="1" x14ac:dyDescent="0.25">
      <c r="A12" s="45" t="s">
        <v>854</v>
      </c>
      <c r="B12" s="46" t="s">
        <v>85</v>
      </c>
      <c r="C12" s="129">
        <v>142324.45000000001</v>
      </c>
    </row>
    <row r="13" spans="1:5" hidden="1" x14ac:dyDescent="0.25">
      <c r="A13" s="45" t="s">
        <v>855</v>
      </c>
      <c r="B13" s="46" t="s">
        <v>86</v>
      </c>
      <c r="C13" s="129">
        <v>5000</v>
      </c>
    </row>
    <row r="14" spans="1:5" ht="26.25" hidden="1" x14ac:dyDescent="0.25">
      <c r="A14" s="45" t="s">
        <v>856</v>
      </c>
      <c r="B14" s="46" t="s">
        <v>87</v>
      </c>
      <c r="C14" s="129"/>
    </row>
    <row r="15" spans="1:5" x14ac:dyDescent="0.25">
      <c r="A15" s="43">
        <v>1300</v>
      </c>
      <c r="B15" s="44" t="s">
        <v>88</v>
      </c>
      <c r="C15" s="131">
        <v>538018.23</v>
      </c>
    </row>
    <row r="16" spans="1:5" hidden="1" x14ac:dyDescent="0.25">
      <c r="A16" s="45" t="s">
        <v>857</v>
      </c>
      <c r="B16" s="46" t="s">
        <v>89</v>
      </c>
      <c r="C16" s="129"/>
    </row>
    <row r="17" spans="1:3" hidden="1" x14ac:dyDescent="0.25">
      <c r="A17" s="45" t="s">
        <v>858</v>
      </c>
      <c r="B17" s="46" t="s">
        <v>90</v>
      </c>
      <c r="C17" s="129">
        <v>538018.23</v>
      </c>
    </row>
    <row r="18" spans="1:3" hidden="1" x14ac:dyDescent="0.25">
      <c r="A18" s="45" t="s">
        <v>859</v>
      </c>
      <c r="B18" s="46" t="s">
        <v>91</v>
      </c>
      <c r="C18" s="129">
        <v>0</v>
      </c>
    </row>
    <row r="19" spans="1:3" hidden="1" x14ac:dyDescent="0.25">
      <c r="A19" s="45" t="s">
        <v>860</v>
      </c>
      <c r="B19" s="46" t="s">
        <v>92</v>
      </c>
      <c r="C19" s="129"/>
    </row>
    <row r="20" spans="1:3" hidden="1" x14ac:dyDescent="0.25">
      <c r="A20" s="45" t="s">
        <v>861</v>
      </c>
      <c r="B20" s="46" t="s">
        <v>93</v>
      </c>
      <c r="C20" s="129"/>
    </row>
    <row r="21" spans="1:3" hidden="1" x14ac:dyDescent="0.25">
      <c r="A21" s="45" t="s">
        <v>862</v>
      </c>
      <c r="B21" s="46" t="s">
        <v>94</v>
      </c>
      <c r="C21" s="129"/>
    </row>
    <row r="22" spans="1:3" hidden="1" x14ac:dyDescent="0.25">
      <c r="A22" s="45" t="s">
        <v>863</v>
      </c>
      <c r="B22" s="46" t="s">
        <v>95</v>
      </c>
      <c r="C22" s="129"/>
    </row>
    <row r="23" spans="1:3" hidden="1" x14ac:dyDescent="0.25">
      <c r="A23" s="45" t="s">
        <v>864</v>
      </c>
      <c r="B23" s="46" t="s">
        <v>96</v>
      </c>
      <c r="C23" s="129"/>
    </row>
    <row r="24" spans="1:3" x14ac:dyDescent="0.25">
      <c r="A24" s="43">
        <v>1400</v>
      </c>
      <c r="B24" s="44" t="s">
        <v>97</v>
      </c>
      <c r="C24" s="131">
        <v>589236.6</v>
      </c>
    </row>
    <row r="25" spans="1:3" hidden="1" x14ac:dyDescent="0.25">
      <c r="A25" s="45" t="s">
        <v>865</v>
      </c>
      <c r="B25" s="46" t="s">
        <v>98</v>
      </c>
      <c r="C25" s="129">
        <v>272060.15999999997</v>
      </c>
    </row>
    <row r="26" spans="1:3" hidden="1" x14ac:dyDescent="0.25">
      <c r="A26" s="45" t="s">
        <v>866</v>
      </c>
      <c r="B26" s="46" t="s">
        <v>99</v>
      </c>
      <c r="C26" s="129">
        <v>156244.44</v>
      </c>
    </row>
    <row r="27" spans="1:3" hidden="1" x14ac:dyDescent="0.25">
      <c r="A27" s="45" t="s">
        <v>867</v>
      </c>
      <c r="B27" s="46" t="s">
        <v>100</v>
      </c>
      <c r="C27" s="129">
        <v>160932</v>
      </c>
    </row>
    <row r="28" spans="1:3" hidden="1" x14ac:dyDescent="0.25">
      <c r="A28" s="45" t="s">
        <v>868</v>
      </c>
      <c r="B28" s="46" t="s">
        <v>101</v>
      </c>
      <c r="C28" s="129"/>
    </row>
    <row r="29" spans="1:3" x14ac:dyDescent="0.25">
      <c r="A29" s="43">
        <v>1500</v>
      </c>
      <c r="B29" s="44" t="s">
        <v>102</v>
      </c>
      <c r="C29" s="131">
        <v>453022.95999999996</v>
      </c>
    </row>
    <row r="30" spans="1:3" hidden="1" x14ac:dyDescent="0.25">
      <c r="A30" s="45" t="s">
        <v>869</v>
      </c>
      <c r="B30" s="46" t="s">
        <v>103</v>
      </c>
      <c r="C30" s="129">
        <v>128006.95999999999</v>
      </c>
    </row>
    <row r="31" spans="1:3" hidden="1" x14ac:dyDescent="0.25">
      <c r="A31" s="45" t="s">
        <v>870</v>
      </c>
      <c r="B31" s="46" t="s">
        <v>104</v>
      </c>
      <c r="C31" s="129">
        <v>155000</v>
      </c>
    </row>
    <row r="32" spans="1:3" hidden="1" x14ac:dyDescent="0.25">
      <c r="A32" s="45" t="s">
        <v>871</v>
      </c>
      <c r="B32" s="46" t="s">
        <v>105</v>
      </c>
      <c r="C32" s="129"/>
    </row>
    <row r="33" spans="1:5" hidden="1" x14ac:dyDescent="0.25">
      <c r="A33" s="45" t="s">
        <v>872</v>
      </c>
      <c r="B33" s="46" t="s">
        <v>106</v>
      </c>
      <c r="C33" s="129"/>
    </row>
    <row r="34" spans="1:5" hidden="1" x14ac:dyDescent="0.25">
      <c r="A34" s="45" t="s">
        <v>873</v>
      </c>
      <c r="B34" s="46" t="s">
        <v>107</v>
      </c>
      <c r="C34" s="129"/>
    </row>
    <row r="35" spans="1:5" hidden="1" x14ac:dyDescent="0.25">
      <c r="A35" s="172" t="s">
        <v>874</v>
      </c>
      <c r="B35" s="173" t="s">
        <v>108</v>
      </c>
      <c r="C35" s="174">
        <v>170016</v>
      </c>
    </row>
    <row r="36" spans="1:5" x14ac:dyDescent="0.25">
      <c r="A36" s="43">
        <v>1600</v>
      </c>
      <c r="B36" s="44" t="s">
        <v>109</v>
      </c>
      <c r="C36" s="131">
        <v>63974.100000000006</v>
      </c>
    </row>
    <row r="37" spans="1:5" hidden="1" x14ac:dyDescent="0.25">
      <c r="A37" s="45" t="s">
        <v>875</v>
      </c>
      <c r="B37" s="46" t="s">
        <v>110</v>
      </c>
      <c r="C37" s="129">
        <v>63974.100000000006</v>
      </c>
    </row>
    <row r="38" spans="1:5" x14ac:dyDescent="0.25">
      <c r="A38" s="43">
        <v>1700</v>
      </c>
      <c r="B38" s="44" t="s">
        <v>111</v>
      </c>
      <c r="C38" s="131">
        <v>512027.84</v>
      </c>
    </row>
    <row r="39" spans="1:5" hidden="1" x14ac:dyDescent="0.25">
      <c r="A39" s="172" t="s">
        <v>876</v>
      </c>
      <c r="B39" s="173" t="s">
        <v>112</v>
      </c>
      <c r="C39" s="174">
        <v>512027.84</v>
      </c>
    </row>
    <row r="40" spans="1:5" hidden="1" x14ac:dyDescent="0.25">
      <c r="A40" s="45" t="s">
        <v>877</v>
      </c>
      <c r="B40" s="46" t="s">
        <v>113</v>
      </c>
      <c r="C40" s="129"/>
    </row>
    <row r="41" spans="1:5" x14ac:dyDescent="0.25">
      <c r="A41" s="48">
        <v>2000</v>
      </c>
      <c r="B41" s="49" t="s">
        <v>114</v>
      </c>
      <c r="C41" s="157">
        <v>844545.77895000007</v>
      </c>
      <c r="E41" s="75"/>
    </row>
    <row r="42" spans="1:5" x14ac:dyDescent="0.25">
      <c r="A42" s="43">
        <v>2100</v>
      </c>
      <c r="B42" s="44" t="s">
        <v>115</v>
      </c>
      <c r="C42" s="131">
        <v>139117.5</v>
      </c>
    </row>
    <row r="43" spans="1:5" hidden="1" x14ac:dyDescent="0.25">
      <c r="A43" s="45" t="s">
        <v>878</v>
      </c>
      <c r="B43" s="46" t="s">
        <v>116</v>
      </c>
      <c r="C43" s="129">
        <v>59610</v>
      </c>
    </row>
    <row r="44" spans="1:5" hidden="1" x14ac:dyDescent="0.25">
      <c r="A44" s="45" t="s">
        <v>878</v>
      </c>
      <c r="B44" s="46" t="s">
        <v>116</v>
      </c>
      <c r="C44" s="129">
        <v>20000</v>
      </c>
    </row>
    <row r="45" spans="1:5" hidden="1" x14ac:dyDescent="0.25">
      <c r="A45" s="45" t="s">
        <v>879</v>
      </c>
      <c r="B45" s="46" t="s">
        <v>45</v>
      </c>
      <c r="C45" s="129">
        <v>10600</v>
      </c>
    </row>
    <row r="46" spans="1:5" hidden="1" x14ac:dyDescent="0.25">
      <c r="A46" s="45" t="s">
        <v>880</v>
      </c>
      <c r="B46" s="46" t="s">
        <v>117</v>
      </c>
      <c r="C46" s="129"/>
    </row>
    <row r="47" spans="1:5" hidden="1" x14ac:dyDescent="0.25">
      <c r="A47" s="45" t="s">
        <v>881</v>
      </c>
      <c r="B47" s="46" t="s">
        <v>118</v>
      </c>
      <c r="C47" s="129"/>
    </row>
    <row r="48" spans="1:5" hidden="1" x14ac:dyDescent="0.25">
      <c r="A48" s="45" t="s">
        <v>882</v>
      </c>
      <c r="B48" s="46" t="s">
        <v>46</v>
      </c>
      <c r="C48" s="129">
        <v>28182.5</v>
      </c>
    </row>
    <row r="49" spans="1:3" hidden="1" x14ac:dyDescent="0.25">
      <c r="A49" s="45" t="s">
        <v>883</v>
      </c>
      <c r="B49" s="46" t="s">
        <v>47</v>
      </c>
      <c r="C49" s="129">
        <v>20725</v>
      </c>
    </row>
    <row r="50" spans="1:3" hidden="1" x14ac:dyDescent="0.25">
      <c r="A50" s="45" t="s">
        <v>884</v>
      </c>
      <c r="B50" s="46" t="s">
        <v>119</v>
      </c>
      <c r="C50" s="129"/>
    </row>
    <row r="51" spans="1:3" hidden="1" x14ac:dyDescent="0.25">
      <c r="A51" s="45" t="s">
        <v>885</v>
      </c>
      <c r="B51" s="46" t="s">
        <v>120</v>
      </c>
      <c r="C51" s="129"/>
    </row>
    <row r="52" spans="1:3" x14ac:dyDescent="0.25">
      <c r="A52" s="43">
        <v>2200</v>
      </c>
      <c r="B52" s="44" t="s">
        <v>121</v>
      </c>
      <c r="C52" s="131">
        <v>24630</v>
      </c>
    </row>
    <row r="53" spans="1:3" hidden="1" x14ac:dyDescent="0.25">
      <c r="A53" s="45" t="s">
        <v>886</v>
      </c>
      <c r="B53" s="46" t="s">
        <v>122</v>
      </c>
      <c r="C53" s="129">
        <v>21630</v>
      </c>
    </row>
    <row r="54" spans="1:3" hidden="1" x14ac:dyDescent="0.25">
      <c r="A54" s="45" t="s">
        <v>887</v>
      </c>
      <c r="B54" s="46" t="s">
        <v>123</v>
      </c>
      <c r="C54" s="129"/>
    </row>
    <row r="55" spans="1:3" hidden="1" x14ac:dyDescent="0.25">
      <c r="A55" s="45" t="s">
        <v>888</v>
      </c>
      <c r="B55" s="46" t="s">
        <v>48</v>
      </c>
      <c r="C55" s="129">
        <v>3000</v>
      </c>
    </row>
    <row r="56" spans="1:3" x14ac:dyDescent="0.25">
      <c r="A56" s="43">
        <v>2300</v>
      </c>
      <c r="B56" s="44" t="s">
        <v>124</v>
      </c>
      <c r="C56" s="131">
        <v>0</v>
      </c>
    </row>
    <row r="57" spans="1:3" hidden="1" x14ac:dyDescent="0.25">
      <c r="A57" s="45" t="s">
        <v>889</v>
      </c>
      <c r="B57" s="46" t="s">
        <v>125</v>
      </c>
      <c r="C57" s="129"/>
    </row>
    <row r="58" spans="1:3" hidden="1" x14ac:dyDescent="0.25">
      <c r="A58" s="45" t="s">
        <v>890</v>
      </c>
      <c r="B58" s="46" t="s">
        <v>126</v>
      </c>
      <c r="C58" s="129"/>
    </row>
    <row r="59" spans="1:3" hidden="1" x14ac:dyDescent="0.25">
      <c r="A59" s="45" t="s">
        <v>891</v>
      </c>
      <c r="B59" s="46" t="s">
        <v>127</v>
      </c>
      <c r="C59" s="129"/>
    </row>
    <row r="60" spans="1:3" hidden="1" x14ac:dyDescent="0.25">
      <c r="A60" s="45" t="s">
        <v>892</v>
      </c>
      <c r="B60" s="46" t="s">
        <v>128</v>
      </c>
      <c r="C60" s="129"/>
    </row>
    <row r="61" spans="1:3" hidden="1" x14ac:dyDescent="0.25">
      <c r="A61" s="45" t="s">
        <v>893</v>
      </c>
      <c r="B61" s="46" t="s">
        <v>129</v>
      </c>
      <c r="C61" s="129"/>
    </row>
    <row r="62" spans="1:3" hidden="1" x14ac:dyDescent="0.25">
      <c r="A62" s="45" t="s">
        <v>894</v>
      </c>
      <c r="B62" s="46" t="s">
        <v>130</v>
      </c>
      <c r="C62" s="129"/>
    </row>
    <row r="63" spans="1:3" hidden="1" x14ac:dyDescent="0.25">
      <c r="A63" s="45" t="s">
        <v>895</v>
      </c>
      <c r="B63" s="46" t="s">
        <v>131</v>
      </c>
      <c r="C63" s="129"/>
    </row>
    <row r="64" spans="1:3" hidden="1" x14ac:dyDescent="0.25">
      <c r="A64" s="45" t="s">
        <v>896</v>
      </c>
      <c r="B64" s="46" t="s">
        <v>132</v>
      </c>
      <c r="C64" s="129"/>
    </row>
    <row r="65" spans="1:3" hidden="1" x14ac:dyDescent="0.25">
      <c r="A65" s="45" t="s">
        <v>897</v>
      </c>
      <c r="B65" s="46" t="s">
        <v>133</v>
      </c>
      <c r="C65" s="129"/>
    </row>
    <row r="66" spans="1:3" x14ac:dyDescent="0.25">
      <c r="A66" s="43">
        <v>2400</v>
      </c>
      <c r="B66" s="44" t="s">
        <v>134</v>
      </c>
      <c r="C66" s="131">
        <v>500510.63895000005</v>
      </c>
    </row>
    <row r="67" spans="1:3" hidden="1" x14ac:dyDescent="0.25">
      <c r="A67" s="45" t="s">
        <v>898</v>
      </c>
      <c r="B67" s="46" t="s">
        <v>135</v>
      </c>
      <c r="C67" s="129"/>
    </row>
    <row r="68" spans="1:3" hidden="1" x14ac:dyDescent="0.25">
      <c r="A68" s="45" t="s">
        <v>899</v>
      </c>
      <c r="B68" s="46" t="s">
        <v>136</v>
      </c>
      <c r="C68" s="129">
        <v>80350</v>
      </c>
    </row>
    <row r="69" spans="1:3" hidden="1" x14ac:dyDescent="0.25">
      <c r="A69" s="45" t="s">
        <v>900</v>
      </c>
      <c r="B69" s="46" t="s">
        <v>137</v>
      </c>
      <c r="C69" s="129"/>
    </row>
    <row r="70" spans="1:3" hidden="1" x14ac:dyDescent="0.25">
      <c r="A70" s="45" t="s">
        <v>901</v>
      </c>
      <c r="B70" s="46" t="s">
        <v>138</v>
      </c>
      <c r="C70" s="129"/>
    </row>
    <row r="71" spans="1:3" hidden="1" x14ac:dyDescent="0.25">
      <c r="A71" s="45" t="s">
        <v>902</v>
      </c>
      <c r="B71" s="46" t="s">
        <v>139</v>
      </c>
      <c r="C71" s="129">
        <v>105325.27</v>
      </c>
    </row>
    <row r="72" spans="1:3" hidden="1" x14ac:dyDescent="0.25">
      <c r="A72" s="45" t="s">
        <v>903</v>
      </c>
      <c r="B72" s="46" t="s">
        <v>59</v>
      </c>
      <c r="C72" s="129">
        <v>50561.59</v>
      </c>
    </row>
    <row r="73" spans="1:3" hidden="1" x14ac:dyDescent="0.25">
      <c r="A73" s="45" t="s">
        <v>904</v>
      </c>
      <c r="B73" s="46" t="s">
        <v>140</v>
      </c>
      <c r="C73" s="129">
        <v>179403.77895000001</v>
      </c>
    </row>
    <row r="74" spans="1:3" hidden="1" x14ac:dyDescent="0.25">
      <c r="A74" s="45" t="s">
        <v>905</v>
      </c>
      <c r="B74" s="46" t="s">
        <v>141</v>
      </c>
      <c r="C74" s="129"/>
    </row>
    <row r="75" spans="1:3" hidden="1" x14ac:dyDescent="0.25">
      <c r="A75" s="45" t="s">
        <v>906</v>
      </c>
      <c r="B75" s="46" t="s">
        <v>142</v>
      </c>
      <c r="C75" s="129">
        <v>84870</v>
      </c>
    </row>
    <row r="76" spans="1:3" x14ac:dyDescent="0.25">
      <c r="A76" s="43">
        <v>2500</v>
      </c>
      <c r="B76" s="44" t="s">
        <v>143</v>
      </c>
      <c r="C76" s="131">
        <v>0</v>
      </c>
    </row>
    <row r="77" spans="1:3" hidden="1" x14ac:dyDescent="0.25">
      <c r="A77" s="45" t="s">
        <v>907</v>
      </c>
      <c r="B77" s="46" t="s">
        <v>144</v>
      </c>
      <c r="C77" s="129"/>
    </row>
    <row r="78" spans="1:3" hidden="1" x14ac:dyDescent="0.25">
      <c r="A78" s="45" t="s">
        <v>908</v>
      </c>
      <c r="B78" s="46" t="s">
        <v>145</v>
      </c>
      <c r="C78" s="129"/>
    </row>
    <row r="79" spans="1:3" hidden="1" x14ac:dyDescent="0.25">
      <c r="A79" s="45" t="s">
        <v>909</v>
      </c>
      <c r="B79" s="46" t="s">
        <v>146</v>
      </c>
      <c r="C79" s="129"/>
    </row>
    <row r="80" spans="1:3" hidden="1" x14ac:dyDescent="0.25">
      <c r="A80" s="45" t="s">
        <v>910</v>
      </c>
      <c r="B80" s="46" t="s">
        <v>147</v>
      </c>
      <c r="C80" s="129"/>
    </row>
    <row r="81" spans="1:3" hidden="1" x14ac:dyDescent="0.25">
      <c r="A81" s="45" t="s">
        <v>911</v>
      </c>
      <c r="B81" s="46" t="s">
        <v>148</v>
      </c>
      <c r="C81" s="129"/>
    </row>
    <row r="82" spans="1:3" hidden="1" x14ac:dyDescent="0.25">
      <c r="A82" s="45" t="s">
        <v>912</v>
      </c>
      <c r="B82" s="46" t="s">
        <v>149</v>
      </c>
      <c r="C82" s="129"/>
    </row>
    <row r="83" spans="1:3" hidden="1" x14ac:dyDescent="0.25">
      <c r="A83" s="45" t="s">
        <v>913</v>
      </c>
      <c r="B83" s="46" t="s">
        <v>150</v>
      </c>
      <c r="C83" s="129"/>
    </row>
    <row r="84" spans="1:3" x14ac:dyDescent="0.25">
      <c r="A84" s="43">
        <v>2600</v>
      </c>
      <c r="B84" s="44" t="s">
        <v>151</v>
      </c>
      <c r="C84" s="131">
        <v>136620</v>
      </c>
    </row>
    <row r="85" spans="1:3" hidden="1" x14ac:dyDescent="0.25">
      <c r="A85" s="45" t="s">
        <v>914</v>
      </c>
      <c r="B85" s="46" t="s">
        <v>152</v>
      </c>
      <c r="C85" s="129">
        <v>136620</v>
      </c>
    </row>
    <row r="86" spans="1:3" hidden="1" x14ac:dyDescent="0.25">
      <c r="A86" s="45" t="s">
        <v>915</v>
      </c>
      <c r="B86" s="46" t="s">
        <v>153</v>
      </c>
      <c r="C86" s="129"/>
    </row>
    <row r="87" spans="1:3" x14ac:dyDescent="0.25">
      <c r="A87" s="43">
        <v>2700</v>
      </c>
      <c r="B87" s="44" t="s">
        <v>154</v>
      </c>
      <c r="C87" s="131">
        <v>29667.64</v>
      </c>
    </row>
    <row r="88" spans="1:3" hidden="1" x14ac:dyDescent="0.25">
      <c r="A88" s="45" t="s">
        <v>916</v>
      </c>
      <c r="B88" s="46" t="s">
        <v>49</v>
      </c>
      <c r="C88" s="129">
        <v>10000</v>
      </c>
    </row>
    <row r="89" spans="1:3" hidden="1" x14ac:dyDescent="0.25">
      <c r="A89" s="45" t="s">
        <v>917</v>
      </c>
      <c r="B89" s="46" t="s">
        <v>155</v>
      </c>
      <c r="C89" s="129">
        <v>19667.64</v>
      </c>
    </row>
    <row r="90" spans="1:3" hidden="1" x14ac:dyDescent="0.25">
      <c r="A90" s="45" t="s">
        <v>918</v>
      </c>
      <c r="B90" s="46" t="s">
        <v>156</v>
      </c>
      <c r="C90" s="129"/>
    </row>
    <row r="91" spans="1:3" hidden="1" x14ac:dyDescent="0.25">
      <c r="A91" s="45" t="s">
        <v>919</v>
      </c>
      <c r="B91" s="46" t="s">
        <v>157</v>
      </c>
      <c r="C91" s="129"/>
    </row>
    <row r="92" spans="1:3" hidden="1" x14ac:dyDescent="0.25">
      <c r="A92" s="45" t="s">
        <v>920</v>
      </c>
      <c r="B92" s="46" t="s">
        <v>158</v>
      </c>
      <c r="C92" s="129"/>
    </row>
    <row r="93" spans="1:3" x14ac:dyDescent="0.25">
      <c r="A93" s="43">
        <v>2800</v>
      </c>
      <c r="B93" s="44" t="s">
        <v>159</v>
      </c>
      <c r="C93" s="131">
        <v>0</v>
      </c>
    </row>
    <row r="94" spans="1:3" hidden="1" x14ac:dyDescent="0.25">
      <c r="A94" s="45" t="s">
        <v>921</v>
      </c>
      <c r="B94" s="46" t="s">
        <v>160</v>
      </c>
      <c r="C94" s="129"/>
    </row>
    <row r="95" spans="1:3" hidden="1" x14ac:dyDescent="0.25">
      <c r="A95" s="45" t="s">
        <v>922</v>
      </c>
      <c r="B95" s="46" t="s">
        <v>161</v>
      </c>
      <c r="C95" s="129"/>
    </row>
    <row r="96" spans="1:3" hidden="1" x14ac:dyDescent="0.25">
      <c r="A96" s="45" t="s">
        <v>923</v>
      </c>
      <c r="B96" s="46" t="s">
        <v>162</v>
      </c>
      <c r="C96" s="129"/>
    </row>
    <row r="97" spans="1:5" x14ac:dyDescent="0.25">
      <c r="A97" s="43">
        <v>2900</v>
      </c>
      <c r="B97" s="44" t="s">
        <v>163</v>
      </c>
      <c r="C97" s="131">
        <v>14000</v>
      </c>
    </row>
    <row r="98" spans="1:5" hidden="1" x14ac:dyDescent="0.25">
      <c r="A98" s="45" t="s">
        <v>924</v>
      </c>
      <c r="B98" s="46" t="s">
        <v>60</v>
      </c>
      <c r="C98" s="129">
        <v>14000</v>
      </c>
    </row>
    <row r="99" spans="1:5" hidden="1" x14ac:dyDescent="0.25">
      <c r="A99" s="45" t="s">
        <v>925</v>
      </c>
      <c r="B99" s="46" t="s">
        <v>164</v>
      </c>
      <c r="C99" s="129"/>
    </row>
    <row r="100" spans="1:5" hidden="1" x14ac:dyDescent="0.25">
      <c r="A100" s="45" t="s">
        <v>926</v>
      </c>
      <c r="B100" s="46" t="s">
        <v>165</v>
      </c>
      <c r="C100" s="129"/>
    </row>
    <row r="101" spans="1:5" hidden="1" x14ac:dyDescent="0.25">
      <c r="A101" s="45" t="s">
        <v>927</v>
      </c>
      <c r="B101" s="46" t="s">
        <v>166</v>
      </c>
      <c r="C101" s="129"/>
    </row>
    <row r="102" spans="1:5" hidden="1" x14ac:dyDescent="0.25">
      <c r="A102" s="45" t="s">
        <v>928</v>
      </c>
      <c r="B102" s="46" t="s">
        <v>167</v>
      </c>
      <c r="C102" s="129"/>
    </row>
    <row r="103" spans="1:5" hidden="1" x14ac:dyDescent="0.25">
      <c r="A103" s="45" t="s">
        <v>929</v>
      </c>
      <c r="B103" s="46" t="s">
        <v>168</v>
      </c>
      <c r="C103" s="129"/>
    </row>
    <row r="104" spans="1:5" hidden="1" x14ac:dyDescent="0.25">
      <c r="A104" s="45" t="s">
        <v>930</v>
      </c>
      <c r="B104" s="46" t="s">
        <v>169</v>
      </c>
      <c r="C104" s="129"/>
    </row>
    <row r="105" spans="1:5" hidden="1" x14ac:dyDescent="0.25">
      <c r="A105" s="45" t="s">
        <v>931</v>
      </c>
      <c r="B105" s="46" t="s">
        <v>170</v>
      </c>
      <c r="C105" s="158"/>
    </row>
    <row r="106" spans="1:5" hidden="1" x14ac:dyDescent="0.25">
      <c r="A106" s="45" t="s">
        <v>932</v>
      </c>
      <c r="B106" s="46" t="s">
        <v>171</v>
      </c>
      <c r="C106" s="97"/>
    </row>
    <row r="107" spans="1:5" x14ac:dyDescent="0.25">
      <c r="A107" s="48">
        <v>3000</v>
      </c>
      <c r="B107" s="49" t="s">
        <v>13</v>
      </c>
      <c r="C107" s="157">
        <v>2913113.2600000002</v>
      </c>
      <c r="E107" s="75"/>
    </row>
    <row r="108" spans="1:5" x14ac:dyDescent="0.25">
      <c r="A108" s="43">
        <v>3100</v>
      </c>
      <c r="B108" s="44" t="s">
        <v>172</v>
      </c>
      <c r="C108" s="131">
        <v>158000</v>
      </c>
    </row>
    <row r="109" spans="1:5" hidden="1" x14ac:dyDescent="0.25">
      <c r="A109" s="45" t="s">
        <v>933</v>
      </c>
      <c r="B109" s="46" t="s">
        <v>173</v>
      </c>
      <c r="C109" s="129">
        <v>33000</v>
      </c>
    </row>
    <row r="110" spans="1:5" hidden="1" x14ac:dyDescent="0.25">
      <c r="A110" s="45" t="s">
        <v>934</v>
      </c>
      <c r="B110" s="46" t="s">
        <v>174</v>
      </c>
      <c r="C110" s="129"/>
    </row>
    <row r="111" spans="1:5" hidden="1" x14ac:dyDescent="0.25">
      <c r="A111" s="45" t="s">
        <v>935</v>
      </c>
      <c r="B111" s="46" t="s">
        <v>175</v>
      </c>
      <c r="C111" s="129">
        <v>8000</v>
      </c>
    </row>
    <row r="112" spans="1:5" hidden="1" x14ac:dyDescent="0.25">
      <c r="A112" s="45" t="s">
        <v>936</v>
      </c>
      <c r="B112" s="46" t="s">
        <v>176</v>
      </c>
      <c r="C112" s="129">
        <v>40000</v>
      </c>
    </row>
    <row r="113" spans="1:5" hidden="1" x14ac:dyDescent="0.25">
      <c r="A113" s="45" t="s">
        <v>937</v>
      </c>
      <c r="B113" s="46" t="s">
        <v>177</v>
      </c>
      <c r="C113" s="129">
        <v>22000</v>
      </c>
    </row>
    <row r="114" spans="1:5" hidden="1" x14ac:dyDescent="0.25">
      <c r="A114" s="45" t="s">
        <v>938</v>
      </c>
      <c r="B114" s="46" t="s">
        <v>178</v>
      </c>
      <c r="C114" s="129"/>
    </row>
    <row r="115" spans="1:5" hidden="1" x14ac:dyDescent="0.25">
      <c r="A115" s="45" t="s">
        <v>939</v>
      </c>
      <c r="B115" s="46" t="s">
        <v>179</v>
      </c>
      <c r="C115" s="129">
        <v>50000</v>
      </c>
    </row>
    <row r="116" spans="1:5" hidden="1" x14ac:dyDescent="0.25">
      <c r="A116" s="45" t="s">
        <v>940</v>
      </c>
      <c r="B116" s="46" t="s">
        <v>180</v>
      </c>
      <c r="C116" s="129">
        <v>5000</v>
      </c>
    </row>
    <row r="117" spans="1:5" hidden="1" x14ac:dyDescent="0.25">
      <c r="A117" s="45" t="s">
        <v>941</v>
      </c>
      <c r="B117" s="46" t="s">
        <v>181</v>
      </c>
      <c r="C117" s="129"/>
    </row>
    <row r="118" spans="1:5" x14ac:dyDescent="0.25">
      <c r="A118" s="43">
        <v>3200</v>
      </c>
      <c r="B118" s="44" t="s">
        <v>182</v>
      </c>
      <c r="C118" s="131">
        <v>461797.13</v>
      </c>
    </row>
    <row r="119" spans="1:5" hidden="1" x14ac:dyDescent="0.25">
      <c r="A119" s="45" t="s">
        <v>942</v>
      </c>
      <c r="B119" s="46" t="s">
        <v>183</v>
      </c>
      <c r="C119" s="129"/>
    </row>
    <row r="120" spans="1:5" hidden="1" x14ac:dyDescent="0.25">
      <c r="A120" s="45" t="s">
        <v>943</v>
      </c>
      <c r="B120" s="46" t="s">
        <v>184</v>
      </c>
      <c r="C120" s="129">
        <v>265115.33</v>
      </c>
    </row>
    <row r="121" spans="1:5" hidden="1" x14ac:dyDescent="0.25">
      <c r="A121" s="45" t="s">
        <v>944</v>
      </c>
      <c r="B121" s="46" t="s">
        <v>185</v>
      </c>
      <c r="C121" s="129">
        <v>79156.800000000003</v>
      </c>
    </row>
    <row r="122" spans="1:5" hidden="1" x14ac:dyDescent="0.25">
      <c r="A122" s="45" t="s">
        <v>945</v>
      </c>
      <c r="B122" s="46" t="s">
        <v>186</v>
      </c>
      <c r="C122" s="129"/>
    </row>
    <row r="123" spans="1:5" hidden="1" x14ac:dyDescent="0.25">
      <c r="A123" s="45" t="s">
        <v>946</v>
      </c>
      <c r="B123" s="46" t="s">
        <v>187</v>
      </c>
      <c r="C123" s="129"/>
    </row>
    <row r="124" spans="1:5" hidden="1" x14ac:dyDescent="0.25">
      <c r="A124" s="45" t="s">
        <v>947</v>
      </c>
      <c r="B124" s="46" t="s">
        <v>188</v>
      </c>
      <c r="C124" s="129">
        <v>15525</v>
      </c>
    </row>
    <row r="125" spans="1:5" hidden="1" x14ac:dyDescent="0.25">
      <c r="A125" s="45" t="s">
        <v>948</v>
      </c>
      <c r="B125" s="46" t="s">
        <v>189</v>
      </c>
      <c r="C125" s="129">
        <v>102000</v>
      </c>
    </row>
    <row r="126" spans="1:5" hidden="1" x14ac:dyDescent="0.25">
      <c r="A126" s="45" t="s">
        <v>949</v>
      </c>
      <c r="B126" s="46" t="s">
        <v>190</v>
      </c>
      <c r="C126" s="129"/>
    </row>
    <row r="127" spans="1:5" hidden="1" x14ac:dyDescent="0.25">
      <c r="A127" s="45" t="s">
        <v>950</v>
      </c>
      <c r="B127" s="46" t="s">
        <v>191</v>
      </c>
      <c r="C127" s="129"/>
    </row>
    <row r="128" spans="1:5" x14ac:dyDescent="0.25">
      <c r="A128" s="43">
        <v>3300</v>
      </c>
      <c r="B128" s="44" t="s">
        <v>192</v>
      </c>
      <c r="C128" s="131">
        <v>1634372.53</v>
      </c>
      <c r="E128" s="75"/>
    </row>
    <row r="129" spans="1:3" hidden="1" x14ac:dyDescent="0.25">
      <c r="A129" s="45" t="s">
        <v>951</v>
      </c>
      <c r="B129" s="46" t="s">
        <v>193</v>
      </c>
      <c r="C129" s="129">
        <v>450000</v>
      </c>
    </row>
    <row r="130" spans="1:3" hidden="1" x14ac:dyDescent="0.25">
      <c r="A130" s="45" t="s">
        <v>952</v>
      </c>
      <c r="B130" s="46" t="s">
        <v>50</v>
      </c>
      <c r="C130" s="129">
        <v>521580.03</v>
      </c>
    </row>
    <row r="131" spans="1:3" hidden="1" x14ac:dyDescent="0.25">
      <c r="A131" s="45" t="s">
        <v>953</v>
      </c>
      <c r="B131" s="46" t="s">
        <v>194</v>
      </c>
      <c r="C131" s="129">
        <v>0</v>
      </c>
    </row>
    <row r="132" spans="1:3" hidden="1" x14ac:dyDescent="0.25">
      <c r="A132" s="45" t="s">
        <v>954</v>
      </c>
      <c r="B132" s="46" t="s">
        <v>195</v>
      </c>
      <c r="C132" s="129">
        <v>30525</v>
      </c>
    </row>
    <row r="133" spans="1:3" hidden="1" x14ac:dyDescent="0.25">
      <c r="A133" s="45" t="s">
        <v>955</v>
      </c>
      <c r="B133" s="46" t="s">
        <v>196</v>
      </c>
      <c r="C133" s="129"/>
    </row>
    <row r="134" spans="1:3" hidden="1" x14ac:dyDescent="0.25">
      <c r="A134" s="45" t="s">
        <v>956</v>
      </c>
      <c r="B134" s="46" t="s">
        <v>197</v>
      </c>
      <c r="C134" s="129"/>
    </row>
    <row r="135" spans="1:3" hidden="1" x14ac:dyDescent="0.25">
      <c r="A135" s="45" t="s">
        <v>957</v>
      </c>
      <c r="B135" s="46" t="s">
        <v>198</v>
      </c>
      <c r="C135" s="129"/>
    </row>
    <row r="136" spans="1:3" hidden="1" x14ac:dyDescent="0.25">
      <c r="A136" s="45" t="s">
        <v>958</v>
      </c>
      <c r="B136" s="46" t="s">
        <v>199</v>
      </c>
      <c r="C136" s="129">
        <v>52267.5</v>
      </c>
    </row>
    <row r="137" spans="1:3" hidden="1" x14ac:dyDescent="0.25">
      <c r="A137" s="45" t="s">
        <v>959</v>
      </c>
      <c r="B137" s="46" t="s">
        <v>51</v>
      </c>
      <c r="C137" s="129">
        <v>580000</v>
      </c>
    </row>
    <row r="138" spans="1:3" x14ac:dyDescent="0.25">
      <c r="A138" s="43">
        <v>3400</v>
      </c>
      <c r="B138" s="44" t="s">
        <v>200</v>
      </c>
      <c r="C138" s="131">
        <v>128298.6</v>
      </c>
    </row>
    <row r="139" spans="1:3" hidden="1" x14ac:dyDescent="0.25">
      <c r="A139" s="45" t="s">
        <v>960</v>
      </c>
      <c r="B139" s="46" t="s">
        <v>52</v>
      </c>
      <c r="C139" s="129">
        <v>61065</v>
      </c>
    </row>
    <row r="140" spans="1:3" hidden="1" x14ac:dyDescent="0.25">
      <c r="A140" s="45" t="s">
        <v>961</v>
      </c>
      <c r="B140" s="46" t="s">
        <v>201</v>
      </c>
      <c r="C140" s="129"/>
    </row>
    <row r="141" spans="1:3" hidden="1" x14ac:dyDescent="0.25">
      <c r="A141" s="45" t="s">
        <v>962</v>
      </c>
      <c r="B141" s="46" t="s">
        <v>202</v>
      </c>
      <c r="C141" s="129"/>
    </row>
    <row r="142" spans="1:3" hidden="1" x14ac:dyDescent="0.25">
      <c r="A142" s="45" t="s">
        <v>963</v>
      </c>
      <c r="B142" s="46" t="s">
        <v>203</v>
      </c>
      <c r="C142" s="129"/>
    </row>
    <row r="143" spans="1:3" hidden="1" x14ac:dyDescent="0.25">
      <c r="A143" s="45" t="s">
        <v>964</v>
      </c>
      <c r="B143" s="46" t="s">
        <v>53</v>
      </c>
      <c r="C143" s="129">
        <v>67233.600000000006</v>
      </c>
    </row>
    <row r="144" spans="1:3" hidden="1" x14ac:dyDescent="0.25">
      <c r="A144" s="45" t="s">
        <v>965</v>
      </c>
      <c r="B144" s="46" t="s">
        <v>204</v>
      </c>
      <c r="C144" s="129"/>
    </row>
    <row r="145" spans="1:3" hidden="1" x14ac:dyDescent="0.25">
      <c r="A145" s="45" t="s">
        <v>966</v>
      </c>
      <c r="B145" s="46" t="s">
        <v>205</v>
      </c>
      <c r="C145" s="129"/>
    </row>
    <row r="146" spans="1:3" hidden="1" x14ac:dyDescent="0.25">
      <c r="A146" s="45" t="s">
        <v>967</v>
      </c>
      <c r="B146" s="46" t="s">
        <v>206</v>
      </c>
      <c r="C146" s="129"/>
    </row>
    <row r="147" spans="1:3" hidden="1" x14ac:dyDescent="0.25">
      <c r="A147" s="45" t="s">
        <v>968</v>
      </c>
      <c r="B147" s="46" t="s">
        <v>207</v>
      </c>
      <c r="C147" s="129"/>
    </row>
    <row r="148" spans="1:3" ht="16.5" customHeight="1" x14ac:dyDescent="0.25">
      <c r="A148" s="43">
        <v>3500</v>
      </c>
      <c r="B148" s="44" t="s">
        <v>208</v>
      </c>
      <c r="C148" s="131">
        <v>90180</v>
      </c>
    </row>
    <row r="149" spans="1:3" hidden="1" x14ac:dyDescent="0.25">
      <c r="A149" s="45" t="s">
        <v>969</v>
      </c>
      <c r="B149" s="46" t="s">
        <v>209</v>
      </c>
      <c r="C149" s="129">
        <v>5000</v>
      </c>
    </row>
    <row r="150" spans="1:3" ht="26.25" hidden="1" x14ac:dyDescent="0.25">
      <c r="A150" s="45" t="s">
        <v>970</v>
      </c>
      <c r="B150" s="46" t="s">
        <v>210</v>
      </c>
      <c r="C150" s="129">
        <v>3105</v>
      </c>
    </row>
    <row r="151" spans="1:3" hidden="1" x14ac:dyDescent="0.25">
      <c r="A151" s="45" t="s">
        <v>971</v>
      </c>
      <c r="B151" s="46" t="s">
        <v>211</v>
      </c>
      <c r="C151" s="129">
        <v>19290</v>
      </c>
    </row>
    <row r="152" spans="1:3" hidden="1" x14ac:dyDescent="0.25">
      <c r="A152" s="45" t="s">
        <v>972</v>
      </c>
      <c r="B152" s="46" t="s">
        <v>212</v>
      </c>
      <c r="C152" s="129"/>
    </row>
    <row r="153" spans="1:3" hidden="1" x14ac:dyDescent="0.25">
      <c r="A153" s="45" t="s">
        <v>973</v>
      </c>
      <c r="B153" s="46" t="s">
        <v>213</v>
      </c>
      <c r="C153" s="129">
        <v>56575</v>
      </c>
    </row>
    <row r="154" spans="1:3" hidden="1" x14ac:dyDescent="0.25">
      <c r="A154" s="45" t="s">
        <v>974</v>
      </c>
      <c r="B154" s="46" t="s">
        <v>214</v>
      </c>
      <c r="C154" s="129"/>
    </row>
    <row r="155" spans="1:3" hidden="1" x14ac:dyDescent="0.25">
      <c r="A155" s="45" t="s">
        <v>975</v>
      </c>
      <c r="B155" s="46" t="s">
        <v>215</v>
      </c>
      <c r="C155" s="129"/>
    </row>
    <row r="156" spans="1:3" hidden="1" x14ac:dyDescent="0.25">
      <c r="A156" s="45" t="s">
        <v>976</v>
      </c>
      <c r="B156" s="46" t="s">
        <v>216</v>
      </c>
      <c r="C156" s="129"/>
    </row>
    <row r="157" spans="1:3" ht="19.5" hidden="1" customHeight="1" x14ac:dyDescent="0.25">
      <c r="A157" s="45" t="s">
        <v>977</v>
      </c>
      <c r="B157" s="46" t="s">
        <v>54</v>
      </c>
      <c r="C157" s="129">
        <v>6210</v>
      </c>
    </row>
    <row r="158" spans="1:3" x14ac:dyDescent="0.25">
      <c r="A158" s="43">
        <v>3600</v>
      </c>
      <c r="B158" s="44" t="s">
        <v>217</v>
      </c>
      <c r="C158" s="131">
        <v>112595</v>
      </c>
    </row>
    <row r="159" spans="1:3" ht="26.25" hidden="1" x14ac:dyDescent="0.25">
      <c r="A159" s="45" t="s">
        <v>978</v>
      </c>
      <c r="B159" s="46" t="s">
        <v>218</v>
      </c>
      <c r="C159" s="129">
        <v>50000</v>
      </c>
    </row>
    <row r="160" spans="1:3" ht="26.25" hidden="1" x14ac:dyDescent="0.25">
      <c r="A160" s="45" t="s">
        <v>978</v>
      </c>
      <c r="B160" s="46" t="s">
        <v>218</v>
      </c>
      <c r="C160" s="129">
        <v>7245</v>
      </c>
    </row>
    <row r="161" spans="1:3" ht="26.25" hidden="1" x14ac:dyDescent="0.25">
      <c r="A161" s="45" t="s">
        <v>979</v>
      </c>
      <c r="B161" s="46" t="s">
        <v>219</v>
      </c>
      <c r="C161" s="129">
        <v>55350</v>
      </c>
    </row>
    <row r="162" spans="1:3" hidden="1" x14ac:dyDescent="0.25">
      <c r="A162" s="45" t="s">
        <v>980</v>
      </c>
      <c r="B162" s="46" t="s">
        <v>220</v>
      </c>
      <c r="C162" s="129"/>
    </row>
    <row r="163" spans="1:3" hidden="1" x14ac:dyDescent="0.25">
      <c r="A163" s="45" t="s">
        <v>981</v>
      </c>
      <c r="B163" s="46" t="s">
        <v>221</v>
      </c>
      <c r="C163" s="129"/>
    </row>
    <row r="164" spans="1:3" hidden="1" x14ac:dyDescent="0.25">
      <c r="A164" s="45" t="s">
        <v>982</v>
      </c>
      <c r="B164" s="46" t="s">
        <v>222</v>
      </c>
      <c r="C164" s="129"/>
    </row>
    <row r="165" spans="1:3" hidden="1" x14ac:dyDescent="0.25">
      <c r="A165" s="45" t="s">
        <v>983</v>
      </c>
      <c r="B165" s="46" t="s">
        <v>223</v>
      </c>
      <c r="C165" s="129"/>
    </row>
    <row r="166" spans="1:3" hidden="1" x14ac:dyDescent="0.25">
      <c r="A166" s="45" t="s">
        <v>984</v>
      </c>
      <c r="B166" s="46" t="s">
        <v>224</v>
      </c>
      <c r="C166" s="129"/>
    </row>
    <row r="167" spans="1:3" x14ac:dyDescent="0.25">
      <c r="A167" s="43">
        <v>3700</v>
      </c>
      <c r="B167" s="44" t="s">
        <v>225</v>
      </c>
      <c r="C167" s="131">
        <v>37570</v>
      </c>
    </row>
    <row r="168" spans="1:3" hidden="1" x14ac:dyDescent="0.25">
      <c r="A168" s="45" t="s">
        <v>985</v>
      </c>
      <c r="B168" s="46" t="s">
        <v>226</v>
      </c>
      <c r="C168" s="129"/>
    </row>
    <row r="169" spans="1:3" hidden="1" x14ac:dyDescent="0.25">
      <c r="A169" s="45" t="s">
        <v>986</v>
      </c>
      <c r="B169" s="46" t="s">
        <v>227</v>
      </c>
      <c r="C169" s="129">
        <v>2000</v>
      </c>
    </row>
    <row r="170" spans="1:3" hidden="1" x14ac:dyDescent="0.25">
      <c r="A170" s="45" t="s">
        <v>987</v>
      </c>
      <c r="B170" s="46" t="s">
        <v>228</v>
      </c>
      <c r="C170" s="129"/>
    </row>
    <row r="171" spans="1:3" hidden="1" x14ac:dyDescent="0.25">
      <c r="A171" s="45" t="s">
        <v>988</v>
      </c>
      <c r="B171" s="46" t="s">
        <v>229</v>
      </c>
      <c r="C171" s="129"/>
    </row>
    <row r="172" spans="1:3" hidden="1" x14ac:dyDescent="0.25">
      <c r="A172" s="45" t="s">
        <v>989</v>
      </c>
      <c r="B172" s="46" t="s">
        <v>230</v>
      </c>
      <c r="C172" s="129">
        <v>19000</v>
      </c>
    </row>
    <row r="173" spans="1:3" hidden="1" x14ac:dyDescent="0.25">
      <c r="A173" s="45" t="s">
        <v>990</v>
      </c>
      <c r="B173" s="46" t="s">
        <v>231</v>
      </c>
      <c r="C173" s="129"/>
    </row>
    <row r="174" spans="1:3" hidden="1" x14ac:dyDescent="0.25">
      <c r="A174" s="45" t="s">
        <v>991</v>
      </c>
      <c r="B174" s="46" t="s">
        <v>232</v>
      </c>
      <c r="C174" s="129"/>
    </row>
    <row r="175" spans="1:3" hidden="1" x14ac:dyDescent="0.25">
      <c r="A175" s="45" t="s">
        <v>992</v>
      </c>
      <c r="B175" s="46" t="s">
        <v>233</v>
      </c>
      <c r="C175" s="129"/>
    </row>
    <row r="176" spans="1:3" hidden="1" x14ac:dyDescent="0.25">
      <c r="A176" s="45" t="s">
        <v>993</v>
      </c>
      <c r="B176" s="46" t="s">
        <v>55</v>
      </c>
      <c r="C176" s="129">
        <v>16570</v>
      </c>
    </row>
    <row r="177" spans="1:3" x14ac:dyDescent="0.25">
      <c r="A177" s="43">
        <v>3800</v>
      </c>
      <c r="B177" s="44" t="s">
        <v>234</v>
      </c>
      <c r="C177" s="131">
        <v>15000</v>
      </c>
    </row>
    <row r="178" spans="1:3" hidden="1" x14ac:dyDescent="0.25">
      <c r="A178" s="45" t="s">
        <v>994</v>
      </c>
      <c r="B178" s="46" t="s">
        <v>235</v>
      </c>
      <c r="C178" s="129"/>
    </row>
    <row r="179" spans="1:3" hidden="1" x14ac:dyDescent="0.25">
      <c r="A179" s="45" t="s">
        <v>995</v>
      </c>
      <c r="B179" s="46" t="s">
        <v>56</v>
      </c>
      <c r="C179" s="129">
        <v>15000</v>
      </c>
    </row>
    <row r="180" spans="1:3" hidden="1" x14ac:dyDescent="0.25">
      <c r="A180" s="45" t="s">
        <v>996</v>
      </c>
      <c r="B180" s="46" t="s">
        <v>236</v>
      </c>
      <c r="C180" s="129"/>
    </row>
    <row r="181" spans="1:3" hidden="1" x14ac:dyDescent="0.25">
      <c r="A181" s="45" t="s">
        <v>997</v>
      </c>
      <c r="B181" s="46" t="s">
        <v>237</v>
      </c>
      <c r="C181" s="129"/>
    </row>
    <row r="182" spans="1:3" hidden="1" x14ac:dyDescent="0.25">
      <c r="A182" s="45" t="s">
        <v>998</v>
      </c>
      <c r="B182" s="46" t="s">
        <v>238</v>
      </c>
      <c r="C182" s="129"/>
    </row>
    <row r="183" spans="1:3" x14ac:dyDescent="0.25">
      <c r="A183" s="43">
        <v>3900</v>
      </c>
      <c r="B183" s="44" t="s">
        <v>239</v>
      </c>
      <c r="C183" s="131">
        <v>275300</v>
      </c>
    </row>
    <row r="184" spans="1:3" hidden="1" x14ac:dyDescent="0.25">
      <c r="A184" s="45" t="s">
        <v>999</v>
      </c>
      <c r="B184" s="46" t="s">
        <v>240</v>
      </c>
      <c r="C184" s="129"/>
    </row>
    <row r="185" spans="1:3" hidden="1" x14ac:dyDescent="0.25">
      <c r="A185" s="45" t="s">
        <v>1000</v>
      </c>
      <c r="B185" s="46" t="s">
        <v>241</v>
      </c>
      <c r="C185" s="129">
        <v>200000</v>
      </c>
    </row>
    <row r="186" spans="1:3" hidden="1" x14ac:dyDescent="0.25">
      <c r="A186" s="45" t="s">
        <v>1001</v>
      </c>
      <c r="B186" s="46" t="s">
        <v>242</v>
      </c>
      <c r="C186" s="129"/>
    </row>
    <row r="187" spans="1:3" hidden="1" x14ac:dyDescent="0.25">
      <c r="A187" s="45" t="s">
        <v>1002</v>
      </c>
      <c r="B187" s="46" t="s">
        <v>243</v>
      </c>
      <c r="C187" s="129"/>
    </row>
    <row r="188" spans="1:3" hidden="1" x14ac:dyDescent="0.25">
      <c r="A188" s="45" t="s">
        <v>1003</v>
      </c>
      <c r="B188" s="46" t="s">
        <v>244</v>
      </c>
      <c r="C188" s="129"/>
    </row>
    <row r="189" spans="1:3" hidden="1" x14ac:dyDescent="0.25">
      <c r="A189" s="45" t="s">
        <v>1004</v>
      </c>
      <c r="B189" s="46" t="s">
        <v>245</v>
      </c>
      <c r="C189" s="129"/>
    </row>
    <row r="190" spans="1:3" hidden="1" x14ac:dyDescent="0.25">
      <c r="A190" s="45" t="s">
        <v>1005</v>
      </c>
      <c r="B190" s="46" t="s">
        <v>246</v>
      </c>
      <c r="C190" s="129"/>
    </row>
    <row r="191" spans="1:3" hidden="1" x14ac:dyDescent="0.25">
      <c r="A191" s="45" t="s">
        <v>1006</v>
      </c>
      <c r="B191" s="46" t="s">
        <v>247</v>
      </c>
      <c r="C191" s="129">
        <v>75300</v>
      </c>
    </row>
    <row r="192" spans="1:3" hidden="1" x14ac:dyDescent="0.25">
      <c r="A192" s="45" t="s">
        <v>1007</v>
      </c>
      <c r="B192" s="46" t="s">
        <v>248</v>
      </c>
      <c r="C192" s="129"/>
    </row>
    <row r="193" spans="1:3" x14ac:dyDescent="0.25">
      <c r="A193" s="48">
        <v>4000</v>
      </c>
      <c r="B193" s="49" t="s">
        <v>249</v>
      </c>
      <c r="C193" s="157">
        <v>200000</v>
      </c>
    </row>
    <row r="194" spans="1:3" x14ac:dyDescent="0.25">
      <c r="A194" s="43">
        <v>4100</v>
      </c>
      <c r="B194" s="44" t="s">
        <v>250</v>
      </c>
      <c r="C194" s="131">
        <v>0</v>
      </c>
    </row>
    <row r="195" spans="1:3" hidden="1" x14ac:dyDescent="0.25">
      <c r="A195" s="45" t="s">
        <v>1008</v>
      </c>
      <c r="B195" s="46" t="s">
        <v>251</v>
      </c>
      <c r="C195" s="129"/>
    </row>
    <row r="196" spans="1:3" hidden="1" x14ac:dyDescent="0.25">
      <c r="A196" s="45" t="s">
        <v>1009</v>
      </c>
      <c r="B196" s="46" t="s">
        <v>252</v>
      </c>
      <c r="C196" s="129"/>
    </row>
    <row r="197" spans="1:3" hidden="1" x14ac:dyDescent="0.25">
      <c r="A197" s="45" t="s">
        <v>1010</v>
      </c>
      <c r="B197" s="46" t="s">
        <v>253</v>
      </c>
      <c r="C197" s="129"/>
    </row>
    <row r="198" spans="1:3" hidden="1" x14ac:dyDescent="0.25">
      <c r="A198" s="45" t="s">
        <v>1011</v>
      </c>
      <c r="B198" s="46" t="s">
        <v>254</v>
      </c>
      <c r="C198" s="129"/>
    </row>
    <row r="199" spans="1:3" hidden="1" x14ac:dyDescent="0.25">
      <c r="A199" s="45" t="s">
        <v>1012</v>
      </c>
      <c r="B199" s="46" t="s">
        <v>255</v>
      </c>
      <c r="C199" s="129"/>
    </row>
    <row r="200" spans="1:3" hidden="1" x14ac:dyDescent="0.25">
      <c r="A200" s="45" t="s">
        <v>1013</v>
      </c>
      <c r="B200" s="46" t="s">
        <v>256</v>
      </c>
      <c r="C200" s="129"/>
    </row>
    <row r="201" spans="1:3" hidden="1" x14ac:dyDescent="0.25">
      <c r="A201" s="45" t="s">
        <v>1014</v>
      </c>
      <c r="B201" s="46" t="s">
        <v>257</v>
      </c>
      <c r="C201" s="129"/>
    </row>
    <row r="202" spans="1:3" hidden="1" x14ac:dyDescent="0.25">
      <c r="A202" s="45" t="s">
        <v>1015</v>
      </c>
      <c r="B202" s="46" t="s">
        <v>258</v>
      </c>
      <c r="C202" s="129"/>
    </row>
    <row r="203" spans="1:3" hidden="1" x14ac:dyDescent="0.25">
      <c r="A203" s="45" t="s">
        <v>1016</v>
      </c>
      <c r="B203" s="46" t="s">
        <v>259</v>
      </c>
      <c r="C203" s="129"/>
    </row>
    <row r="204" spans="1:3" x14ac:dyDescent="0.25">
      <c r="A204" s="43">
        <v>4200</v>
      </c>
      <c r="B204" s="44" t="s">
        <v>260</v>
      </c>
      <c r="C204" s="131">
        <v>0</v>
      </c>
    </row>
    <row r="205" spans="1:3" hidden="1" x14ac:dyDescent="0.25">
      <c r="A205" s="45" t="s">
        <v>1017</v>
      </c>
      <c r="B205" s="46" t="s">
        <v>261</v>
      </c>
      <c r="C205" s="129"/>
    </row>
    <row r="206" spans="1:3" hidden="1" x14ac:dyDescent="0.25">
      <c r="A206" s="45" t="s">
        <v>1018</v>
      </c>
      <c r="B206" s="46" t="s">
        <v>262</v>
      </c>
      <c r="C206" s="129"/>
    </row>
    <row r="207" spans="1:3" hidden="1" x14ac:dyDescent="0.25">
      <c r="A207" s="45" t="s">
        <v>1019</v>
      </c>
      <c r="B207" s="46" t="s">
        <v>263</v>
      </c>
      <c r="C207" s="129"/>
    </row>
    <row r="208" spans="1:3" hidden="1" x14ac:dyDescent="0.25">
      <c r="A208" s="45" t="s">
        <v>1020</v>
      </c>
      <c r="B208" s="46" t="s">
        <v>264</v>
      </c>
      <c r="C208" s="129"/>
    </row>
    <row r="209" spans="1:3" hidden="1" x14ac:dyDescent="0.25">
      <c r="A209" s="45" t="s">
        <v>1021</v>
      </c>
      <c r="B209" s="46" t="s">
        <v>265</v>
      </c>
      <c r="C209" s="129"/>
    </row>
    <row r="210" spans="1:3" x14ac:dyDescent="0.25">
      <c r="A210" s="43">
        <v>4300</v>
      </c>
      <c r="B210" s="44" t="s">
        <v>266</v>
      </c>
      <c r="C210" s="131">
        <v>0</v>
      </c>
    </row>
    <row r="211" spans="1:3" hidden="1" x14ac:dyDescent="0.25">
      <c r="A211" s="45" t="s">
        <v>1022</v>
      </c>
      <c r="B211" s="46" t="s">
        <v>267</v>
      </c>
      <c r="C211" s="129"/>
    </row>
    <row r="212" spans="1:3" hidden="1" x14ac:dyDescent="0.25">
      <c r="A212" s="45" t="s">
        <v>1023</v>
      </c>
      <c r="B212" s="46" t="s">
        <v>268</v>
      </c>
      <c r="C212" s="129"/>
    </row>
    <row r="213" spans="1:3" hidden="1" x14ac:dyDescent="0.25">
      <c r="A213" s="45" t="s">
        <v>1024</v>
      </c>
      <c r="B213" s="46" t="s">
        <v>269</v>
      </c>
      <c r="C213" s="129"/>
    </row>
    <row r="214" spans="1:3" hidden="1" x14ac:dyDescent="0.25">
      <c r="A214" s="45" t="s">
        <v>1025</v>
      </c>
      <c r="B214" s="46" t="s">
        <v>270</v>
      </c>
      <c r="C214" s="129"/>
    </row>
    <row r="215" spans="1:3" hidden="1" x14ac:dyDescent="0.25">
      <c r="A215" s="45" t="s">
        <v>1026</v>
      </c>
      <c r="B215" s="46" t="s">
        <v>271</v>
      </c>
      <c r="C215" s="129"/>
    </row>
    <row r="216" spans="1:3" hidden="1" x14ac:dyDescent="0.25">
      <c r="A216" s="45" t="s">
        <v>1027</v>
      </c>
      <c r="B216" s="46" t="s">
        <v>272</v>
      </c>
      <c r="C216" s="129"/>
    </row>
    <row r="217" spans="1:3" hidden="1" x14ac:dyDescent="0.25">
      <c r="A217" s="45" t="s">
        <v>1028</v>
      </c>
      <c r="B217" s="46" t="s">
        <v>273</v>
      </c>
      <c r="C217" s="129"/>
    </row>
    <row r="218" spans="1:3" hidden="1" x14ac:dyDescent="0.25">
      <c r="A218" s="45" t="s">
        <v>1029</v>
      </c>
      <c r="B218" s="46" t="s">
        <v>274</v>
      </c>
      <c r="C218" s="129"/>
    </row>
    <row r="219" spans="1:3" hidden="1" x14ac:dyDescent="0.25">
      <c r="A219" s="45" t="s">
        <v>1030</v>
      </c>
      <c r="B219" s="46" t="s">
        <v>275</v>
      </c>
      <c r="C219" s="129"/>
    </row>
    <row r="220" spans="1:3" x14ac:dyDescent="0.25">
      <c r="A220" s="43">
        <v>4400</v>
      </c>
      <c r="B220" s="44" t="s">
        <v>276</v>
      </c>
      <c r="C220" s="131">
        <v>200000</v>
      </c>
    </row>
    <row r="221" spans="1:3" hidden="1" x14ac:dyDescent="0.25">
      <c r="A221" s="45" t="s">
        <v>1031</v>
      </c>
      <c r="B221" s="46" t="s">
        <v>277</v>
      </c>
      <c r="C221" s="129">
        <v>200000</v>
      </c>
    </row>
    <row r="222" spans="1:3" hidden="1" x14ac:dyDescent="0.25">
      <c r="A222" s="45" t="s">
        <v>1032</v>
      </c>
      <c r="B222" s="46" t="s">
        <v>278</v>
      </c>
      <c r="C222" s="129"/>
    </row>
    <row r="223" spans="1:3" hidden="1" x14ac:dyDescent="0.25">
      <c r="A223" s="45" t="s">
        <v>1033</v>
      </c>
      <c r="B223" s="46" t="s">
        <v>279</v>
      </c>
      <c r="C223" s="129"/>
    </row>
    <row r="224" spans="1:3" hidden="1" x14ac:dyDescent="0.25">
      <c r="A224" s="45" t="s">
        <v>1034</v>
      </c>
      <c r="B224" s="46" t="s">
        <v>280</v>
      </c>
      <c r="C224" s="129"/>
    </row>
    <row r="225" spans="1:3" hidden="1" x14ac:dyDescent="0.25">
      <c r="A225" s="45" t="s">
        <v>1035</v>
      </c>
      <c r="B225" s="46" t="s">
        <v>281</v>
      </c>
      <c r="C225" s="129"/>
    </row>
    <row r="226" spans="1:3" hidden="1" x14ac:dyDescent="0.25">
      <c r="A226" s="45" t="s">
        <v>1036</v>
      </c>
      <c r="B226" s="46" t="s">
        <v>282</v>
      </c>
      <c r="C226" s="129"/>
    </row>
    <row r="227" spans="1:3" hidden="1" x14ac:dyDescent="0.25">
      <c r="A227" s="45" t="s">
        <v>1037</v>
      </c>
      <c r="B227" s="46" t="s">
        <v>283</v>
      </c>
      <c r="C227" s="129"/>
    </row>
    <row r="228" spans="1:3" hidden="1" x14ac:dyDescent="0.25">
      <c r="A228" s="45" t="s">
        <v>1038</v>
      </c>
      <c r="B228" s="46" t="s">
        <v>284</v>
      </c>
      <c r="C228" s="129"/>
    </row>
    <row r="229" spans="1:3" x14ac:dyDescent="0.25">
      <c r="A229" s="43">
        <v>4500</v>
      </c>
      <c r="B229" s="44" t="s">
        <v>285</v>
      </c>
      <c r="C229" s="131">
        <v>0</v>
      </c>
    </row>
    <row r="230" spans="1:3" hidden="1" x14ac:dyDescent="0.25">
      <c r="A230" s="45" t="s">
        <v>1039</v>
      </c>
      <c r="B230" s="46" t="s">
        <v>286</v>
      </c>
      <c r="C230" s="129"/>
    </row>
    <row r="231" spans="1:3" hidden="1" x14ac:dyDescent="0.25">
      <c r="A231" s="45" t="s">
        <v>1040</v>
      </c>
      <c r="B231" s="46" t="s">
        <v>287</v>
      </c>
      <c r="C231" s="129"/>
    </row>
    <row r="232" spans="1:3" hidden="1" x14ac:dyDescent="0.25">
      <c r="A232" s="45" t="s">
        <v>1041</v>
      </c>
      <c r="B232" s="46" t="s">
        <v>288</v>
      </c>
      <c r="C232" s="129"/>
    </row>
    <row r="233" spans="1:3" x14ac:dyDescent="0.25">
      <c r="A233" s="43">
        <v>4600</v>
      </c>
      <c r="B233" s="44" t="s">
        <v>289</v>
      </c>
      <c r="C233" s="131">
        <v>0</v>
      </c>
    </row>
    <row r="234" spans="1:3" hidden="1" x14ac:dyDescent="0.25">
      <c r="A234" s="45" t="s">
        <v>1042</v>
      </c>
      <c r="B234" s="46" t="s">
        <v>290</v>
      </c>
      <c r="C234" s="129"/>
    </row>
    <row r="235" spans="1:3" hidden="1" x14ac:dyDescent="0.25">
      <c r="A235" s="45" t="s">
        <v>1043</v>
      </c>
      <c r="B235" s="46" t="s">
        <v>291</v>
      </c>
      <c r="C235" s="129"/>
    </row>
    <row r="236" spans="1:3" hidden="1" x14ac:dyDescent="0.25">
      <c r="A236" s="45" t="s">
        <v>1044</v>
      </c>
      <c r="B236" s="46" t="s">
        <v>292</v>
      </c>
      <c r="C236" s="129"/>
    </row>
    <row r="237" spans="1:3" hidden="1" x14ac:dyDescent="0.25">
      <c r="A237" s="45" t="s">
        <v>1045</v>
      </c>
      <c r="B237" s="46" t="s">
        <v>293</v>
      </c>
      <c r="C237" s="129"/>
    </row>
    <row r="238" spans="1:3" hidden="1" x14ac:dyDescent="0.25">
      <c r="A238" s="45" t="s">
        <v>1046</v>
      </c>
      <c r="B238" s="46" t="s">
        <v>294</v>
      </c>
      <c r="C238" s="129"/>
    </row>
    <row r="239" spans="1:3" hidden="1" x14ac:dyDescent="0.25">
      <c r="A239" s="45" t="s">
        <v>1047</v>
      </c>
      <c r="B239" s="46" t="s">
        <v>295</v>
      </c>
      <c r="C239" s="129"/>
    </row>
    <row r="240" spans="1:3" hidden="1" x14ac:dyDescent="0.25">
      <c r="A240" s="45" t="s">
        <v>1048</v>
      </c>
      <c r="B240" s="46" t="s">
        <v>296</v>
      </c>
      <c r="C240" s="129"/>
    </row>
    <row r="241" spans="1:3" x14ac:dyDescent="0.25">
      <c r="A241" s="43">
        <v>4700</v>
      </c>
      <c r="B241" s="44" t="s">
        <v>297</v>
      </c>
      <c r="C241" s="131">
        <v>0</v>
      </c>
    </row>
    <row r="242" spans="1:3" hidden="1" x14ac:dyDescent="0.25">
      <c r="A242" s="45" t="s">
        <v>1049</v>
      </c>
      <c r="B242" s="46" t="s">
        <v>298</v>
      </c>
      <c r="C242" s="129"/>
    </row>
    <row r="243" spans="1:3" x14ac:dyDescent="0.25">
      <c r="A243" s="43">
        <v>4800</v>
      </c>
      <c r="B243" s="44" t="s">
        <v>299</v>
      </c>
      <c r="C243" s="131">
        <v>0</v>
      </c>
    </row>
    <row r="244" spans="1:3" hidden="1" x14ac:dyDescent="0.25">
      <c r="A244" s="45" t="s">
        <v>1050</v>
      </c>
      <c r="B244" s="46" t="s">
        <v>300</v>
      </c>
      <c r="C244" s="129"/>
    </row>
    <row r="245" spans="1:3" hidden="1" x14ac:dyDescent="0.25">
      <c r="A245" s="45" t="s">
        <v>1051</v>
      </c>
      <c r="B245" s="46" t="s">
        <v>301</v>
      </c>
      <c r="C245" s="129"/>
    </row>
    <row r="246" spans="1:3" hidden="1" x14ac:dyDescent="0.25">
      <c r="A246" s="45" t="s">
        <v>1052</v>
      </c>
      <c r="B246" s="46" t="s">
        <v>302</v>
      </c>
      <c r="C246" s="129"/>
    </row>
    <row r="247" spans="1:3" hidden="1" x14ac:dyDescent="0.25">
      <c r="A247" s="45" t="s">
        <v>1053</v>
      </c>
      <c r="B247" s="46" t="s">
        <v>303</v>
      </c>
      <c r="C247" s="129"/>
    </row>
    <row r="248" spans="1:3" hidden="1" x14ac:dyDescent="0.25">
      <c r="A248" s="45" t="s">
        <v>1054</v>
      </c>
      <c r="B248" s="46" t="s">
        <v>304</v>
      </c>
      <c r="C248" s="129"/>
    </row>
    <row r="249" spans="1:3" x14ac:dyDescent="0.25">
      <c r="A249" s="43">
        <v>4900</v>
      </c>
      <c r="B249" s="44" t="s">
        <v>305</v>
      </c>
      <c r="C249" s="131">
        <v>0</v>
      </c>
    </row>
    <row r="250" spans="1:3" hidden="1" x14ac:dyDescent="0.25">
      <c r="A250" s="45" t="s">
        <v>1055</v>
      </c>
      <c r="B250" s="46" t="s">
        <v>306</v>
      </c>
      <c r="C250" s="129"/>
    </row>
    <row r="251" spans="1:3" hidden="1" x14ac:dyDescent="0.25">
      <c r="A251" s="45" t="s">
        <v>1056</v>
      </c>
      <c r="B251" s="46" t="s">
        <v>307</v>
      </c>
      <c r="C251" s="129"/>
    </row>
    <row r="252" spans="1:3" hidden="1" x14ac:dyDescent="0.25">
      <c r="A252" s="45" t="s">
        <v>1057</v>
      </c>
      <c r="B252" s="46" t="s">
        <v>308</v>
      </c>
      <c r="C252" s="129"/>
    </row>
    <row r="253" spans="1:3" x14ac:dyDescent="0.25">
      <c r="A253" s="48">
        <v>5000</v>
      </c>
      <c r="B253" s="49" t="s">
        <v>15</v>
      </c>
      <c r="C253" s="157">
        <v>12302345</v>
      </c>
    </row>
    <row r="254" spans="1:3" x14ac:dyDescent="0.25">
      <c r="A254" s="43">
        <v>5100</v>
      </c>
      <c r="B254" s="44" t="s">
        <v>309</v>
      </c>
      <c r="C254" s="131">
        <v>45000</v>
      </c>
    </row>
    <row r="255" spans="1:3" hidden="1" x14ac:dyDescent="0.25">
      <c r="A255" s="45" t="s">
        <v>1058</v>
      </c>
      <c r="B255" s="46" t="s">
        <v>310</v>
      </c>
      <c r="C255" s="129">
        <v>20000</v>
      </c>
    </row>
    <row r="256" spans="1:3" hidden="1" x14ac:dyDescent="0.25">
      <c r="A256" s="45" t="s">
        <v>1059</v>
      </c>
      <c r="B256" s="46" t="s">
        <v>311</v>
      </c>
      <c r="C256" s="129"/>
    </row>
    <row r="257" spans="1:3" hidden="1" x14ac:dyDescent="0.25">
      <c r="A257" s="45" t="s">
        <v>1060</v>
      </c>
      <c r="B257" s="46" t="s">
        <v>312</v>
      </c>
      <c r="C257" s="129"/>
    </row>
    <row r="258" spans="1:3" hidden="1" x14ac:dyDescent="0.25">
      <c r="A258" s="45" t="s">
        <v>1061</v>
      </c>
      <c r="B258" s="46" t="s">
        <v>313</v>
      </c>
      <c r="C258" s="129"/>
    </row>
    <row r="259" spans="1:3" hidden="1" x14ac:dyDescent="0.25">
      <c r="A259" s="45" t="s">
        <v>1062</v>
      </c>
      <c r="B259" s="46" t="s">
        <v>314</v>
      </c>
      <c r="C259" s="129">
        <v>25000</v>
      </c>
    </row>
    <row r="260" spans="1:3" hidden="1" x14ac:dyDescent="0.25">
      <c r="A260" s="45" t="s">
        <v>1063</v>
      </c>
      <c r="B260" s="46" t="s">
        <v>315</v>
      </c>
      <c r="C260" s="129"/>
    </row>
    <row r="261" spans="1:3" x14ac:dyDescent="0.25">
      <c r="A261" s="43">
        <v>5200</v>
      </c>
      <c r="B261" s="44" t="s">
        <v>316</v>
      </c>
      <c r="C261" s="131">
        <v>0</v>
      </c>
    </row>
    <row r="262" spans="1:3" hidden="1" x14ac:dyDescent="0.25">
      <c r="A262" s="45" t="s">
        <v>1064</v>
      </c>
      <c r="B262" s="46" t="s">
        <v>317</v>
      </c>
      <c r="C262" s="129">
        <v>0</v>
      </c>
    </row>
    <row r="263" spans="1:3" hidden="1" x14ac:dyDescent="0.25">
      <c r="A263" s="45" t="s">
        <v>1065</v>
      </c>
      <c r="B263" s="46" t="s">
        <v>318</v>
      </c>
      <c r="C263" s="129"/>
    </row>
    <row r="264" spans="1:3" hidden="1" x14ac:dyDescent="0.25">
      <c r="A264" s="45" t="s">
        <v>1066</v>
      </c>
      <c r="B264" s="46" t="s">
        <v>319</v>
      </c>
      <c r="C264" s="129"/>
    </row>
    <row r="265" spans="1:3" hidden="1" x14ac:dyDescent="0.25">
      <c r="A265" s="45" t="s">
        <v>1067</v>
      </c>
      <c r="B265" s="46" t="s">
        <v>320</v>
      </c>
      <c r="C265" s="129"/>
    </row>
    <row r="266" spans="1:3" x14ac:dyDescent="0.25">
      <c r="A266" s="43">
        <v>5300</v>
      </c>
      <c r="B266" s="44" t="s">
        <v>321</v>
      </c>
      <c r="C266" s="131">
        <v>0</v>
      </c>
    </row>
    <row r="267" spans="1:3" hidden="1" x14ac:dyDescent="0.25">
      <c r="A267" s="45" t="s">
        <v>1068</v>
      </c>
      <c r="B267" s="46" t="s">
        <v>322</v>
      </c>
      <c r="C267" s="129"/>
    </row>
    <row r="268" spans="1:3" hidden="1" x14ac:dyDescent="0.25">
      <c r="A268" s="45" t="s">
        <v>1069</v>
      </c>
      <c r="B268" s="46" t="s">
        <v>323</v>
      </c>
      <c r="C268" s="129"/>
    </row>
    <row r="269" spans="1:3" x14ac:dyDescent="0.25">
      <c r="A269" s="43">
        <v>5400</v>
      </c>
      <c r="B269" s="44" t="s">
        <v>324</v>
      </c>
      <c r="C269" s="131">
        <v>0</v>
      </c>
    </row>
    <row r="270" spans="1:3" hidden="1" x14ac:dyDescent="0.25">
      <c r="A270" s="45" t="s">
        <v>1070</v>
      </c>
      <c r="B270" s="46" t="s">
        <v>325</v>
      </c>
      <c r="C270" s="129">
        <v>0</v>
      </c>
    </row>
    <row r="271" spans="1:3" hidden="1" x14ac:dyDescent="0.25">
      <c r="A271" s="45" t="s">
        <v>1071</v>
      </c>
      <c r="B271" s="46" t="s">
        <v>326</v>
      </c>
      <c r="C271" s="129"/>
    </row>
    <row r="272" spans="1:3" hidden="1" x14ac:dyDescent="0.25">
      <c r="A272" s="45" t="s">
        <v>1072</v>
      </c>
      <c r="B272" s="46" t="s">
        <v>327</v>
      </c>
      <c r="C272" s="129"/>
    </row>
    <row r="273" spans="1:3" hidden="1" x14ac:dyDescent="0.25">
      <c r="A273" s="45" t="s">
        <v>1073</v>
      </c>
      <c r="B273" s="46" t="s">
        <v>328</v>
      </c>
      <c r="C273" s="129"/>
    </row>
    <row r="274" spans="1:3" hidden="1" x14ac:dyDescent="0.25">
      <c r="A274" s="45" t="s">
        <v>1074</v>
      </c>
      <c r="B274" s="46" t="s">
        <v>329</v>
      </c>
      <c r="C274" s="129"/>
    </row>
    <row r="275" spans="1:3" hidden="1" x14ac:dyDescent="0.25">
      <c r="A275" s="45" t="s">
        <v>1075</v>
      </c>
      <c r="B275" s="46" t="s">
        <v>330</v>
      </c>
      <c r="C275" s="129"/>
    </row>
    <row r="276" spans="1:3" x14ac:dyDescent="0.25">
      <c r="A276" s="43">
        <v>5500</v>
      </c>
      <c r="B276" s="44" t="s">
        <v>331</v>
      </c>
      <c r="C276" s="131">
        <v>0</v>
      </c>
    </row>
    <row r="277" spans="1:3" hidden="1" x14ac:dyDescent="0.25">
      <c r="A277" s="45" t="s">
        <v>1076</v>
      </c>
      <c r="B277" s="46" t="s">
        <v>332</v>
      </c>
      <c r="C277" s="129"/>
    </row>
    <row r="278" spans="1:3" x14ac:dyDescent="0.25">
      <c r="A278" s="43">
        <v>5600</v>
      </c>
      <c r="B278" s="44" t="s">
        <v>333</v>
      </c>
      <c r="C278" s="131">
        <v>0</v>
      </c>
    </row>
    <row r="279" spans="1:3" hidden="1" x14ac:dyDescent="0.25">
      <c r="A279" s="45" t="s">
        <v>1077</v>
      </c>
      <c r="B279" s="46" t="s">
        <v>334</v>
      </c>
      <c r="C279" s="129"/>
    </row>
    <row r="280" spans="1:3" hidden="1" x14ac:dyDescent="0.25">
      <c r="A280" s="45" t="s">
        <v>1078</v>
      </c>
      <c r="B280" s="46" t="s">
        <v>335</v>
      </c>
      <c r="C280" s="129"/>
    </row>
    <row r="281" spans="1:3" hidden="1" x14ac:dyDescent="0.25">
      <c r="A281" s="45" t="s">
        <v>1079</v>
      </c>
      <c r="B281" s="46" t="s">
        <v>336</v>
      </c>
      <c r="C281" s="129"/>
    </row>
    <row r="282" spans="1:3" hidden="1" x14ac:dyDescent="0.25">
      <c r="A282" s="45" t="s">
        <v>1080</v>
      </c>
      <c r="B282" s="46" t="s">
        <v>337</v>
      </c>
      <c r="C282" s="129"/>
    </row>
    <row r="283" spans="1:3" hidden="1" x14ac:dyDescent="0.25">
      <c r="A283" s="45" t="s">
        <v>1081</v>
      </c>
      <c r="B283" s="46" t="s">
        <v>338</v>
      </c>
      <c r="C283" s="129"/>
    </row>
    <row r="284" spans="1:3" hidden="1" x14ac:dyDescent="0.25">
      <c r="A284" s="45" t="s">
        <v>1082</v>
      </c>
      <c r="B284" s="46" t="s">
        <v>339</v>
      </c>
      <c r="C284" s="129"/>
    </row>
    <row r="285" spans="1:3" hidden="1" x14ac:dyDescent="0.25">
      <c r="A285" s="45" t="s">
        <v>1083</v>
      </c>
      <c r="B285" s="46" t="s">
        <v>340</v>
      </c>
      <c r="C285" s="129"/>
    </row>
    <row r="286" spans="1:3" hidden="1" x14ac:dyDescent="0.25">
      <c r="A286" s="45" t="s">
        <v>1084</v>
      </c>
      <c r="B286" s="46" t="s">
        <v>341</v>
      </c>
      <c r="C286" s="129"/>
    </row>
    <row r="287" spans="1:3" x14ac:dyDescent="0.25">
      <c r="A287" s="43">
        <v>5700</v>
      </c>
      <c r="B287" s="44" t="s">
        <v>342</v>
      </c>
      <c r="C287" s="131">
        <v>0</v>
      </c>
    </row>
    <row r="288" spans="1:3" hidden="1" x14ac:dyDescent="0.25">
      <c r="A288" s="45" t="s">
        <v>1085</v>
      </c>
      <c r="B288" s="46" t="s">
        <v>343</v>
      </c>
      <c r="C288" s="129"/>
    </row>
    <row r="289" spans="1:3" hidden="1" x14ac:dyDescent="0.25">
      <c r="A289" s="45" t="s">
        <v>1086</v>
      </c>
      <c r="B289" s="46" t="s">
        <v>344</v>
      </c>
      <c r="C289" s="129"/>
    </row>
    <row r="290" spans="1:3" hidden="1" x14ac:dyDescent="0.25">
      <c r="A290" s="45" t="s">
        <v>1087</v>
      </c>
      <c r="B290" s="46" t="s">
        <v>345</v>
      </c>
      <c r="C290" s="129"/>
    </row>
    <row r="291" spans="1:3" hidden="1" x14ac:dyDescent="0.25">
      <c r="A291" s="45" t="s">
        <v>1088</v>
      </c>
      <c r="B291" s="46" t="s">
        <v>346</v>
      </c>
      <c r="C291" s="129"/>
    </row>
    <row r="292" spans="1:3" hidden="1" x14ac:dyDescent="0.25">
      <c r="A292" s="45" t="s">
        <v>1089</v>
      </c>
      <c r="B292" s="46" t="s">
        <v>347</v>
      </c>
      <c r="C292" s="129"/>
    </row>
    <row r="293" spans="1:3" hidden="1" x14ac:dyDescent="0.25">
      <c r="A293" s="45" t="s">
        <v>1090</v>
      </c>
      <c r="B293" s="46" t="s">
        <v>348</v>
      </c>
      <c r="C293" s="129"/>
    </row>
    <row r="294" spans="1:3" hidden="1" x14ac:dyDescent="0.25">
      <c r="A294" s="45" t="s">
        <v>1091</v>
      </c>
      <c r="B294" s="46" t="s">
        <v>349</v>
      </c>
      <c r="C294" s="129"/>
    </row>
    <row r="295" spans="1:3" hidden="1" x14ac:dyDescent="0.25">
      <c r="A295" s="45" t="s">
        <v>1092</v>
      </c>
      <c r="B295" s="46" t="s">
        <v>350</v>
      </c>
      <c r="C295" s="129"/>
    </row>
    <row r="296" spans="1:3" hidden="1" x14ac:dyDescent="0.25">
      <c r="A296" s="45" t="s">
        <v>1093</v>
      </c>
      <c r="B296" s="46" t="s">
        <v>351</v>
      </c>
      <c r="C296" s="129"/>
    </row>
    <row r="297" spans="1:3" x14ac:dyDescent="0.25">
      <c r="A297" s="43">
        <v>5800</v>
      </c>
      <c r="B297" s="44" t="s">
        <v>352</v>
      </c>
      <c r="C297" s="131">
        <v>11788917</v>
      </c>
    </row>
    <row r="298" spans="1:3" hidden="1" x14ac:dyDescent="0.25">
      <c r="A298" s="45" t="s">
        <v>1094</v>
      </c>
      <c r="B298" s="46" t="s">
        <v>353</v>
      </c>
      <c r="C298" s="129">
        <v>11788917</v>
      </c>
    </row>
    <row r="299" spans="1:3" hidden="1" x14ac:dyDescent="0.25">
      <c r="A299" s="45" t="s">
        <v>1095</v>
      </c>
      <c r="B299" s="46" t="s">
        <v>354</v>
      </c>
      <c r="C299" s="129"/>
    </row>
    <row r="300" spans="1:3" hidden="1" x14ac:dyDescent="0.25">
      <c r="A300" s="45" t="s">
        <v>1096</v>
      </c>
      <c r="B300" s="46" t="s">
        <v>355</v>
      </c>
      <c r="C300" s="129"/>
    </row>
    <row r="301" spans="1:3" hidden="1" x14ac:dyDescent="0.25">
      <c r="A301" s="45" t="s">
        <v>1097</v>
      </c>
      <c r="B301" s="46" t="s">
        <v>356</v>
      </c>
      <c r="C301" s="129"/>
    </row>
    <row r="302" spans="1:3" x14ac:dyDescent="0.25">
      <c r="A302" s="43">
        <v>5900</v>
      </c>
      <c r="B302" s="44" t="s">
        <v>357</v>
      </c>
      <c r="C302" s="131">
        <v>468428</v>
      </c>
    </row>
    <row r="303" spans="1:3" hidden="1" x14ac:dyDescent="0.25">
      <c r="A303" s="45" t="s">
        <v>1098</v>
      </c>
      <c r="B303" s="46" t="s">
        <v>358</v>
      </c>
      <c r="C303" s="129">
        <v>468428</v>
      </c>
    </row>
    <row r="304" spans="1:3" hidden="1" x14ac:dyDescent="0.25">
      <c r="A304" s="45" t="s">
        <v>1099</v>
      </c>
      <c r="B304" s="46" t="s">
        <v>359</v>
      </c>
      <c r="C304" s="129"/>
    </row>
    <row r="305" spans="1:3" hidden="1" x14ac:dyDescent="0.25">
      <c r="A305" s="45" t="s">
        <v>1100</v>
      </c>
      <c r="B305" s="46" t="s">
        <v>360</v>
      </c>
      <c r="C305" s="129"/>
    </row>
    <row r="306" spans="1:3" hidden="1" x14ac:dyDescent="0.25">
      <c r="A306" s="45" t="s">
        <v>1101</v>
      </c>
      <c r="B306" s="46" t="s">
        <v>361</v>
      </c>
      <c r="C306" s="129"/>
    </row>
    <row r="307" spans="1:3" hidden="1" x14ac:dyDescent="0.25">
      <c r="A307" s="45" t="s">
        <v>1102</v>
      </c>
      <c r="B307" s="46" t="s">
        <v>362</v>
      </c>
      <c r="C307" s="129"/>
    </row>
    <row r="308" spans="1:3" hidden="1" x14ac:dyDescent="0.25">
      <c r="A308" s="45" t="s">
        <v>1103</v>
      </c>
      <c r="B308" s="46" t="s">
        <v>363</v>
      </c>
      <c r="C308" s="129"/>
    </row>
    <row r="309" spans="1:3" hidden="1" x14ac:dyDescent="0.25">
      <c r="A309" s="45" t="s">
        <v>1104</v>
      </c>
      <c r="B309" s="46" t="s">
        <v>364</v>
      </c>
      <c r="C309" s="129"/>
    </row>
    <row r="310" spans="1:3" hidden="1" x14ac:dyDescent="0.25">
      <c r="A310" s="45" t="s">
        <v>1105</v>
      </c>
      <c r="B310" s="46" t="s">
        <v>365</v>
      </c>
      <c r="C310" s="129"/>
    </row>
    <row r="311" spans="1:3" hidden="1" x14ac:dyDescent="0.25">
      <c r="A311" s="45" t="s">
        <v>1106</v>
      </c>
      <c r="B311" s="46" t="s">
        <v>366</v>
      </c>
      <c r="C311" s="129"/>
    </row>
    <row r="312" spans="1:3" x14ac:dyDescent="0.25">
      <c r="A312" s="48">
        <v>6000</v>
      </c>
      <c r="B312" s="49" t="s">
        <v>16</v>
      </c>
      <c r="C312" s="157">
        <v>11804736.74</v>
      </c>
    </row>
    <row r="313" spans="1:3" x14ac:dyDescent="0.25">
      <c r="A313" s="43">
        <v>6100</v>
      </c>
      <c r="B313" s="44" t="s">
        <v>367</v>
      </c>
      <c r="C313" s="131">
        <v>0</v>
      </c>
    </row>
    <row r="314" spans="1:3" hidden="1" x14ac:dyDescent="0.25">
      <c r="A314" s="45" t="s">
        <v>1107</v>
      </c>
      <c r="B314" s="46" t="s">
        <v>61</v>
      </c>
      <c r="C314" s="129">
        <v>0</v>
      </c>
    </row>
    <row r="315" spans="1:3" hidden="1" x14ac:dyDescent="0.25">
      <c r="A315" s="45" t="s">
        <v>1108</v>
      </c>
      <c r="B315" s="46" t="s">
        <v>368</v>
      </c>
      <c r="C315" s="129"/>
    </row>
    <row r="316" spans="1:3" hidden="1" x14ac:dyDescent="0.25">
      <c r="A316" s="45" t="s">
        <v>1109</v>
      </c>
      <c r="B316" s="46" t="s">
        <v>369</v>
      </c>
      <c r="C316" s="129"/>
    </row>
    <row r="317" spans="1:3" hidden="1" x14ac:dyDescent="0.25">
      <c r="A317" s="45" t="s">
        <v>1110</v>
      </c>
      <c r="B317" s="46" t="s">
        <v>62</v>
      </c>
      <c r="C317" s="129">
        <v>0</v>
      </c>
    </row>
    <row r="318" spans="1:3" hidden="1" x14ac:dyDescent="0.25">
      <c r="A318" s="45" t="s">
        <v>1111</v>
      </c>
      <c r="B318" s="46" t="s">
        <v>370</v>
      </c>
      <c r="C318" s="129"/>
    </row>
    <row r="319" spans="1:3" hidden="1" x14ac:dyDescent="0.25">
      <c r="A319" s="45" t="s">
        <v>1112</v>
      </c>
      <c r="B319" s="46" t="s">
        <v>371</v>
      </c>
      <c r="C319" s="129"/>
    </row>
    <row r="320" spans="1:3" hidden="1" x14ac:dyDescent="0.25">
      <c r="A320" s="45" t="s">
        <v>1113</v>
      </c>
      <c r="B320" s="46" t="s">
        <v>372</v>
      </c>
      <c r="C320" s="129"/>
    </row>
    <row r="321" spans="1:3" hidden="1" x14ac:dyDescent="0.25">
      <c r="A321" s="45" t="s">
        <v>1114</v>
      </c>
      <c r="B321" s="46" t="s">
        <v>373</v>
      </c>
      <c r="C321" s="129"/>
    </row>
    <row r="322" spans="1:3" x14ac:dyDescent="0.25">
      <c r="A322" s="43">
        <v>6200</v>
      </c>
      <c r="B322" s="44" t="s">
        <v>374</v>
      </c>
      <c r="C322" s="131">
        <v>11804736.74</v>
      </c>
    </row>
    <row r="323" spans="1:3" hidden="1" x14ac:dyDescent="0.25">
      <c r="A323" s="45" t="s">
        <v>1115</v>
      </c>
      <c r="B323" s="46" t="s">
        <v>61</v>
      </c>
      <c r="C323" s="129">
        <v>3929639</v>
      </c>
    </row>
    <row r="324" spans="1:3" hidden="1" x14ac:dyDescent="0.25">
      <c r="A324" s="45" t="s">
        <v>1116</v>
      </c>
      <c r="B324" s="46" t="s">
        <v>368</v>
      </c>
      <c r="C324" s="129"/>
    </row>
    <row r="325" spans="1:3" hidden="1" x14ac:dyDescent="0.25">
      <c r="A325" s="45" t="s">
        <v>1117</v>
      </c>
      <c r="B325" s="46" t="s">
        <v>369</v>
      </c>
      <c r="C325" s="129"/>
    </row>
    <row r="326" spans="1:3" hidden="1" x14ac:dyDescent="0.25">
      <c r="A326" s="45" t="s">
        <v>1118</v>
      </c>
      <c r="B326" s="46" t="s">
        <v>62</v>
      </c>
      <c r="C326" s="129">
        <v>7875097.7400000002</v>
      </c>
    </row>
    <row r="327" spans="1:3" hidden="1" x14ac:dyDescent="0.25">
      <c r="A327" s="45" t="s">
        <v>1119</v>
      </c>
      <c r="B327" s="46" t="s">
        <v>370</v>
      </c>
      <c r="C327" s="129"/>
    </row>
    <row r="328" spans="1:3" hidden="1" x14ac:dyDescent="0.25">
      <c r="A328" s="45" t="s">
        <v>1120</v>
      </c>
      <c r="B328" s="46" t="s">
        <v>371</v>
      </c>
      <c r="C328" s="129"/>
    </row>
    <row r="329" spans="1:3" hidden="1" x14ac:dyDescent="0.25">
      <c r="A329" s="45" t="s">
        <v>1121</v>
      </c>
      <c r="B329" s="46" t="s">
        <v>372</v>
      </c>
      <c r="C329" s="129"/>
    </row>
    <row r="330" spans="1:3" hidden="1" x14ac:dyDescent="0.25">
      <c r="A330" s="45" t="s">
        <v>1122</v>
      </c>
      <c r="B330" s="46" t="s">
        <v>373</v>
      </c>
      <c r="C330" s="129"/>
    </row>
    <row r="331" spans="1:3" x14ac:dyDescent="0.25">
      <c r="A331" s="43">
        <v>6300</v>
      </c>
      <c r="B331" s="44" t="s">
        <v>375</v>
      </c>
      <c r="C331" s="131">
        <v>0</v>
      </c>
    </row>
    <row r="332" spans="1:3" ht="26.25" hidden="1" x14ac:dyDescent="0.25">
      <c r="A332" s="45" t="s">
        <v>1123</v>
      </c>
      <c r="B332" s="46" t="s">
        <v>376</v>
      </c>
      <c r="C332" s="129"/>
    </row>
    <row r="333" spans="1:3" hidden="1" x14ac:dyDescent="0.25">
      <c r="A333" s="45" t="s">
        <v>1124</v>
      </c>
      <c r="B333" s="46" t="s">
        <v>377</v>
      </c>
      <c r="C333" s="129"/>
    </row>
    <row r="334" spans="1:3" x14ac:dyDescent="0.25">
      <c r="A334" s="48">
        <v>7000</v>
      </c>
      <c r="B334" s="49" t="s">
        <v>17</v>
      </c>
      <c r="C334" s="157">
        <v>2300000</v>
      </c>
    </row>
    <row r="335" spans="1:3" x14ac:dyDescent="0.25">
      <c r="A335" s="43">
        <v>7100</v>
      </c>
      <c r="B335" s="44" t="s">
        <v>378</v>
      </c>
      <c r="C335" s="131">
        <v>0</v>
      </c>
    </row>
    <row r="336" spans="1:3" ht="26.25" hidden="1" x14ac:dyDescent="0.25">
      <c r="A336" s="45" t="s">
        <v>1125</v>
      </c>
      <c r="B336" s="46" t="s">
        <v>379</v>
      </c>
      <c r="C336" s="129"/>
    </row>
    <row r="337" spans="1:3" hidden="1" x14ac:dyDescent="0.25">
      <c r="A337" s="45" t="s">
        <v>1126</v>
      </c>
      <c r="B337" s="46" t="s">
        <v>380</v>
      </c>
      <c r="C337" s="129"/>
    </row>
    <row r="338" spans="1:3" x14ac:dyDescent="0.25">
      <c r="A338" s="43">
        <v>7200</v>
      </c>
      <c r="B338" s="44" t="s">
        <v>381</v>
      </c>
      <c r="C338" s="131">
        <v>0</v>
      </c>
    </row>
    <row r="339" spans="1:3" ht="26.25" hidden="1" x14ac:dyDescent="0.25">
      <c r="A339" s="45" t="s">
        <v>1127</v>
      </c>
      <c r="B339" s="46" t="s">
        <v>382</v>
      </c>
      <c r="C339" s="129"/>
    </row>
    <row r="340" spans="1:3" ht="26.25" hidden="1" x14ac:dyDescent="0.25">
      <c r="A340" s="45" t="s">
        <v>1128</v>
      </c>
      <c r="B340" s="46" t="s">
        <v>383</v>
      </c>
      <c r="C340" s="129"/>
    </row>
    <row r="341" spans="1:3" ht="26.25" hidden="1" x14ac:dyDescent="0.25">
      <c r="A341" s="45" t="s">
        <v>1129</v>
      </c>
      <c r="B341" s="46" t="s">
        <v>384</v>
      </c>
      <c r="C341" s="129"/>
    </row>
    <row r="342" spans="1:3" hidden="1" x14ac:dyDescent="0.25">
      <c r="A342" s="45" t="s">
        <v>1130</v>
      </c>
      <c r="B342" s="46" t="s">
        <v>385</v>
      </c>
      <c r="C342" s="129"/>
    </row>
    <row r="343" spans="1:3" hidden="1" x14ac:dyDescent="0.25">
      <c r="A343" s="45" t="s">
        <v>1131</v>
      </c>
      <c r="B343" s="46" t="s">
        <v>386</v>
      </c>
      <c r="C343" s="129"/>
    </row>
    <row r="344" spans="1:3" hidden="1" x14ac:dyDescent="0.25">
      <c r="A344" s="45" t="s">
        <v>1132</v>
      </c>
      <c r="B344" s="46" t="s">
        <v>387</v>
      </c>
      <c r="C344" s="129"/>
    </row>
    <row r="345" spans="1:3" hidden="1" x14ac:dyDescent="0.25">
      <c r="A345" s="45" t="s">
        <v>1133</v>
      </c>
      <c r="B345" s="46" t="s">
        <v>388</v>
      </c>
      <c r="C345" s="129"/>
    </row>
    <row r="346" spans="1:3" hidden="1" x14ac:dyDescent="0.25">
      <c r="A346" s="45" t="s">
        <v>1134</v>
      </c>
      <c r="B346" s="46" t="s">
        <v>389</v>
      </c>
      <c r="C346" s="129"/>
    </row>
    <row r="347" spans="1:3" hidden="1" x14ac:dyDescent="0.25">
      <c r="A347" s="45" t="s">
        <v>1135</v>
      </c>
      <c r="B347" s="46" t="s">
        <v>390</v>
      </c>
      <c r="C347" s="129"/>
    </row>
    <row r="348" spans="1:3" x14ac:dyDescent="0.25">
      <c r="A348" s="43">
        <v>7300</v>
      </c>
      <c r="B348" s="44" t="s">
        <v>391</v>
      </c>
      <c r="C348" s="131">
        <v>0</v>
      </c>
    </row>
    <row r="349" spans="1:3" hidden="1" x14ac:dyDescent="0.25">
      <c r="A349" s="45" t="s">
        <v>1136</v>
      </c>
      <c r="B349" s="46" t="s">
        <v>392</v>
      </c>
      <c r="C349" s="129"/>
    </row>
    <row r="350" spans="1:3" hidden="1" x14ac:dyDescent="0.25">
      <c r="A350" s="45" t="s">
        <v>1137</v>
      </c>
      <c r="B350" s="46" t="s">
        <v>393</v>
      </c>
      <c r="C350" s="129"/>
    </row>
    <row r="351" spans="1:3" hidden="1" x14ac:dyDescent="0.25">
      <c r="A351" s="45" t="s">
        <v>1138</v>
      </c>
      <c r="B351" s="46" t="s">
        <v>394</v>
      </c>
      <c r="C351" s="129"/>
    </row>
    <row r="352" spans="1:3" hidden="1" x14ac:dyDescent="0.25">
      <c r="A352" s="45" t="s">
        <v>1139</v>
      </c>
      <c r="B352" s="46" t="s">
        <v>395</v>
      </c>
      <c r="C352" s="129"/>
    </row>
    <row r="353" spans="1:3" hidden="1" x14ac:dyDescent="0.25">
      <c r="A353" s="45" t="s">
        <v>1140</v>
      </c>
      <c r="B353" s="46" t="s">
        <v>396</v>
      </c>
      <c r="C353" s="129"/>
    </row>
    <row r="354" spans="1:3" hidden="1" x14ac:dyDescent="0.25">
      <c r="A354" s="45" t="s">
        <v>1141</v>
      </c>
      <c r="B354" s="46" t="s">
        <v>397</v>
      </c>
      <c r="C354" s="129"/>
    </row>
    <row r="355" spans="1:3" x14ac:dyDescent="0.25">
      <c r="A355" s="43">
        <v>7400</v>
      </c>
      <c r="B355" s="44" t="s">
        <v>398</v>
      </c>
      <c r="C355" s="131">
        <v>2300000</v>
      </c>
    </row>
    <row r="356" spans="1:3" ht="26.25" hidden="1" x14ac:dyDescent="0.25">
      <c r="A356" s="45" t="s">
        <v>1142</v>
      </c>
      <c r="B356" s="46" t="s">
        <v>399</v>
      </c>
      <c r="C356" s="129"/>
    </row>
    <row r="357" spans="1:3" ht="26.25" hidden="1" x14ac:dyDescent="0.25">
      <c r="A357" s="45" t="s">
        <v>1143</v>
      </c>
      <c r="B357" s="46" t="s">
        <v>400</v>
      </c>
      <c r="C357" s="129"/>
    </row>
    <row r="358" spans="1:3" ht="26.25" hidden="1" x14ac:dyDescent="0.25">
      <c r="A358" s="45" t="s">
        <v>1144</v>
      </c>
      <c r="B358" s="46" t="s">
        <v>401</v>
      </c>
      <c r="C358" s="129"/>
    </row>
    <row r="359" spans="1:3" hidden="1" x14ac:dyDescent="0.25">
      <c r="A359" s="45" t="s">
        <v>1145</v>
      </c>
      <c r="B359" s="46" t="s">
        <v>402</v>
      </c>
      <c r="C359" s="129"/>
    </row>
    <row r="360" spans="1:3" hidden="1" x14ac:dyDescent="0.25">
      <c r="A360" s="45" t="s">
        <v>1146</v>
      </c>
      <c r="B360" s="46" t="s">
        <v>403</v>
      </c>
      <c r="C360" s="129"/>
    </row>
    <row r="361" spans="1:3" hidden="1" x14ac:dyDescent="0.25">
      <c r="A361" s="45" t="s">
        <v>1147</v>
      </c>
      <c r="B361" s="46" t="s">
        <v>404</v>
      </c>
      <c r="C361" s="129"/>
    </row>
    <row r="362" spans="1:3" hidden="1" x14ac:dyDescent="0.25">
      <c r="A362" s="45" t="s">
        <v>1148</v>
      </c>
      <c r="B362" s="46" t="s">
        <v>405</v>
      </c>
      <c r="C362" s="129"/>
    </row>
    <row r="363" spans="1:3" hidden="1" x14ac:dyDescent="0.25">
      <c r="A363" s="45" t="s">
        <v>1149</v>
      </c>
      <c r="B363" s="46" t="s">
        <v>64</v>
      </c>
      <c r="C363" s="129">
        <v>2300000</v>
      </c>
    </row>
    <row r="364" spans="1:3" hidden="1" x14ac:dyDescent="0.25">
      <c r="A364" s="45" t="s">
        <v>1150</v>
      </c>
      <c r="B364" s="46" t="s">
        <v>406</v>
      </c>
      <c r="C364" s="129"/>
    </row>
    <row r="365" spans="1:3" x14ac:dyDescent="0.25">
      <c r="A365" s="43">
        <v>7500</v>
      </c>
      <c r="B365" s="44" t="s">
        <v>407</v>
      </c>
      <c r="C365" s="131">
        <v>0</v>
      </c>
    </row>
    <row r="366" spans="1:3" hidden="1" x14ac:dyDescent="0.25">
      <c r="A366" s="45" t="s">
        <v>1151</v>
      </c>
      <c r="B366" s="46" t="s">
        <v>408</v>
      </c>
      <c r="C366" s="129"/>
    </row>
    <row r="367" spans="1:3" hidden="1" x14ac:dyDescent="0.25">
      <c r="A367" s="45" t="s">
        <v>1152</v>
      </c>
      <c r="B367" s="46" t="s">
        <v>409</v>
      </c>
      <c r="C367" s="129"/>
    </row>
    <row r="368" spans="1:3" hidden="1" x14ac:dyDescent="0.25">
      <c r="A368" s="45" t="s">
        <v>1153</v>
      </c>
      <c r="B368" s="46" t="s">
        <v>410</v>
      </c>
      <c r="C368" s="129"/>
    </row>
    <row r="369" spans="1:3" hidden="1" x14ac:dyDescent="0.25">
      <c r="A369" s="45" t="s">
        <v>1154</v>
      </c>
      <c r="B369" s="46" t="s">
        <v>411</v>
      </c>
      <c r="C369" s="129"/>
    </row>
    <row r="370" spans="1:3" hidden="1" x14ac:dyDescent="0.25">
      <c r="A370" s="45" t="s">
        <v>1155</v>
      </c>
      <c r="B370" s="46" t="s">
        <v>412</v>
      </c>
      <c r="C370" s="129"/>
    </row>
    <row r="371" spans="1:3" hidden="1" x14ac:dyDescent="0.25">
      <c r="A371" s="45" t="s">
        <v>1156</v>
      </c>
      <c r="B371" s="46" t="s">
        <v>413</v>
      </c>
      <c r="C371" s="129"/>
    </row>
    <row r="372" spans="1:3" hidden="1" x14ac:dyDescent="0.25">
      <c r="A372" s="45" t="s">
        <v>1157</v>
      </c>
      <c r="B372" s="46" t="s">
        <v>414</v>
      </c>
      <c r="C372" s="129"/>
    </row>
    <row r="373" spans="1:3" hidden="1" x14ac:dyDescent="0.25">
      <c r="A373" s="45" t="s">
        <v>1158</v>
      </c>
      <c r="B373" s="46" t="s">
        <v>415</v>
      </c>
      <c r="C373" s="129"/>
    </row>
    <row r="374" spans="1:3" hidden="1" x14ac:dyDescent="0.25">
      <c r="A374" s="45" t="s">
        <v>1159</v>
      </c>
      <c r="B374" s="46" t="s">
        <v>416</v>
      </c>
      <c r="C374" s="129"/>
    </row>
    <row r="375" spans="1:3" x14ac:dyDescent="0.25">
      <c r="A375" s="43">
        <v>7600</v>
      </c>
      <c r="B375" s="44" t="s">
        <v>417</v>
      </c>
      <c r="C375" s="131">
        <v>0</v>
      </c>
    </row>
    <row r="376" spans="1:3" hidden="1" x14ac:dyDescent="0.25">
      <c r="A376" s="45" t="s">
        <v>1160</v>
      </c>
      <c r="B376" s="46" t="s">
        <v>418</v>
      </c>
      <c r="C376" s="129"/>
    </row>
    <row r="377" spans="1:3" hidden="1" x14ac:dyDescent="0.25">
      <c r="A377" s="45" t="s">
        <v>1161</v>
      </c>
      <c r="B377" s="46" t="s">
        <v>419</v>
      </c>
      <c r="C377" s="129"/>
    </row>
    <row r="378" spans="1:3" x14ac:dyDescent="0.25">
      <c r="A378" s="43">
        <v>7900</v>
      </c>
      <c r="B378" s="44" t="s">
        <v>420</v>
      </c>
      <c r="C378" s="131">
        <v>0</v>
      </c>
    </row>
    <row r="379" spans="1:3" hidden="1" x14ac:dyDescent="0.25">
      <c r="A379" s="45" t="s">
        <v>1162</v>
      </c>
      <c r="B379" s="46" t="s">
        <v>421</v>
      </c>
      <c r="C379" s="129"/>
    </row>
    <row r="380" spans="1:3" hidden="1" x14ac:dyDescent="0.25">
      <c r="A380" s="45" t="s">
        <v>1163</v>
      </c>
      <c r="B380" s="46" t="s">
        <v>422</v>
      </c>
      <c r="C380" s="129"/>
    </row>
    <row r="381" spans="1:3" hidden="1" x14ac:dyDescent="0.25">
      <c r="A381" s="45" t="s">
        <v>1164</v>
      </c>
      <c r="B381" s="46" t="s">
        <v>423</v>
      </c>
      <c r="C381" s="129"/>
    </row>
    <row r="382" spans="1:3" x14ac:dyDescent="0.25">
      <c r="A382" s="48">
        <v>8000</v>
      </c>
      <c r="B382" s="49" t="s">
        <v>424</v>
      </c>
      <c r="C382" s="157">
        <v>0</v>
      </c>
    </row>
    <row r="383" spans="1:3" x14ac:dyDescent="0.25">
      <c r="A383" s="43">
        <v>8100</v>
      </c>
      <c r="B383" s="44" t="s">
        <v>425</v>
      </c>
      <c r="C383" s="159">
        <v>0</v>
      </c>
    </row>
    <row r="384" spans="1:3" hidden="1" x14ac:dyDescent="0.25">
      <c r="A384" s="45" t="s">
        <v>1165</v>
      </c>
      <c r="B384" s="46" t="s">
        <v>426</v>
      </c>
      <c r="C384" s="129"/>
    </row>
    <row r="385" spans="1:3" hidden="1" x14ac:dyDescent="0.25">
      <c r="A385" s="45" t="s">
        <v>1166</v>
      </c>
      <c r="B385" s="46" t="s">
        <v>427</v>
      </c>
      <c r="C385" s="129"/>
    </row>
    <row r="386" spans="1:3" hidden="1" x14ac:dyDescent="0.25">
      <c r="A386" s="45" t="s">
        <v>1167</v>
      </c>
      <c r="B386" s="46" t="s">
        <v>428</v>
      </c>
      <c r="C386" s="129"/>
    </row>
    <row r="387" spans="1:3" hidden="1" x14ac:dyDescent="0.25">
      <c r="A387" s="45" t="s">
        <v>1168</v>
      </c>
      <c r="B387" s="46" t="s">
        <v>429</v>
      </c>
      <c r="C387" s="129"/>
    </row>
    <row r="388" spans="1:3" x14ac:dyDescent="0.25">
      <c r="A388" s="43">
        <v>8300</v>
      </c>
      <c r="B388" s="44" t="s">
        <v>430</v>
      </c>
      <c r="C388" s="131"/>
    </row>
    <row r="389" spans="1:3" hidden="1" x14ac:dyDescent="0.25">
      <c r="A389" s="45" t="s">
        <v>1169</v>
      </c>
      <c r="B389" s="46" t="s">
        <v>431</v>
      </c>
      <c r="C389" s="129"/>
    </row>
    <row r="390" spans="1:3" hidden="1" x14ac:dyDescent="0.25">
      <c r="A390" s="45" t="s">
        <v>1170</v>
      </c>
      <c r="B390" s="46" t="s">
        <v>432</v>
      </c>
      <c r="C390" s="129"/>
    </row>
    <row r="391" spans="1:3" hidden="1" x14ac:dyDescent="0.25">
      <c r="A391" s="45" t="s">
        <v>1171</v>
      </c>
      <c r="B391" s="46" t="s">
        <v>433</v>
      </c>
      <c r="C391" s="129"/>
    </row>
    <row r="392" spans="1:3" x14ac:dyDescent="0.25">
      <c r="A392" s="43">
        <v>8500</v>
      </c>
      <c r="B392" s="44" t="s">
        <v>434</v>
      </c>
      <c r="C392" s="131"/>
    </row>
    <row r="393" spans="1:3" hidden="1" x14ac:dyDescent="0.25">
      <c r="A393" s="45" t="s">
        <v>1172</v>
      </c>
      <c r="B393" s="46" t="s">
        <v>435</v>
      </c>
      <c r="C393" s="129"/>
    </row>
    <row r="394" spans="1:3" hidden="1" x14ac:dyDescent="0.25">
      <c r="A394" s="45" t="s">
        <v>1173</v>
      </c>
      <c r="B394" s="46" t="s">
        <v>436</v>
      </c>
      <c r="C394" s="129"/>
    </row>
    <row r="395" spans="1:3" hidden="1" x14ac:dyDescent="0.25">
      <c r="A395" s="45" t="s">
        <v>1174</v>
      </c>
      <c r="B395" s="46" t="s">
        <v>437</v>
      </c>
      <c r="C395" s="129"/>
    </row>
    <row r="396" spans="1:3" x14ac:dyDescent="0.25">
      <c r="A396" s="48">
        <v>9000</v>
      </c>
      <c r="B396" s="49" t="s">
        <v>438</v>
      </c>
      <c r="C396" s="157">
        <v>0</v>
      </c>
    </row>
    <row r="397" spans="1:3" x14ac:dyDescent="0.25">
      <c r="A397" s="43">
        <v>9100</v>
      </c>
      <c r="B397" s="44" t="s">
        <v>439</v>
      </c>
      <c r="C397" s="131"/>
    </row>
    <row r="398" spans="1:3" hidden="1" x14ac:dyDescent="0.25">
      <c r="A398" s="45" t="s">
        <v>1175</v>
      </c>
      <c r="B398" s="46" t="s">
        <v>440</v>
      </c>
      <c r="C398" s="129"/>
    </row>
    <row r="399" spans="1:3" hidden="1" x14ac:dyDescent="0.25">
      <c r="A399" s="45" t="s">
        <v>1176</v>
      </c>
      <c r="B399" s="46" t="s">
        <v>441</v>
      </c>
      <c r="C399" s="129"/>
    </row>
    <row r="400" spans="1:3" hidden="1" x14ac:dyDescent="0.25">
      <c r="A400" s="45" t="s">
        <v>1177</v>
      </c>
      <c r="B400" s="46" t="s">
        <v>442</v>
      </c>
      <c r="C400" s="129"/>
    </row>
    <row r="401" spans="1:3" x14ac:dyDescent="0.25">
      <c r="A401" s="43">
        <v>9200</v>
      </c>
      <c r="B401" s="44" t="s">
        <v>443</v>
      </c>
      <c r="C401" s="131"/>
    </row>
    <row r="402" spans="1:3" hidden="1" x14ac:dyDescent="0.25">
      <c r="A402" s="45" t="s">
        <v>1178</v>
      </c>
      <c r="B402" s="46" t="s">
        <v>444</v>
      </c>
      <c r="C402" s="129"/>
    </row>
    <row r="403" spans="1:3" hidden="1" x14ac:dyDescent="0.25">
      <c r="A403" s="45" t="s">
        <v>1179</v>
      </c>
      <c r="B403" s="46" t="s">
        <v>445</v>
      </c>
      <c r="C403" s="129"/>
    </row>
    <row r="404" spans="1:3" hidden="1" x14ac:dyDescent="0.25">
      <c r="A404" s="45" t="s">
        <v>1180</v>
      </c>
      <c r="B404" s="46" t="s">
        <v>446</v>
      </c>
      <c r="C404" s="129"/>
    </row>
    <row r="405" spans="1:3" x14ac:dyDescent="0.25">
      <c r="A405" s="43">
        <v>9300</v>
      </c>
      <c r="B405" s="44" t="s">
        <v>447</v>
      </c>
      <c r="C405" s="131"/>
    </row>
    <row r="406" spans="1:3" hidden="1" x14ac:dyDescent="0.25">
      <c r="A406" s="45" t="s">
        <v>1181</v>
      </c>
      <c r="B406" s="46" t="s">
        <v>448</v>
      </c>
      <c r="C406" s="129"/>
    </row>
    <row r="407" spans="1:3" x14ac:dyDescent="0.25">
      <c r="A407" s="43">
        <v>9400</v>
      </c>
      <c r="B407" s="44" t="s">
        <v>449</v>
      </c>
      <c r="C407" s="131"/>
    </row>
    <row r="408" spans="1:3" hidden="1" x14ac:dyDescent="0.25">
      <c r="A408" s="45" t="s">
        <v>1182</v>
      </c>
      <c r="B408" s="46" t="s">
        <v>450</v>
      </c>
      <c r="C408" s="129"/>
    </row>
    <row r="409" spans="1:3" x14ac:dyDescent="0.25">
      <c r="A409" s="43">
        <v>9500</v>
      </c>
      <c r="B409" s="44" t="s">
        <v>451</v>
      </c>
      <c r="C409" s="131"/>
    </row>
    <row r="410" spans="1:3" hidden="1" x14ac:dyDescent="0.25">
      <c r="A410" s="45" t="s">
        <v>1183</v>
      </c>
      <c r="B410" s="46" t="s">
        <v>452</v>
      </c>
      <c r="C410" s="129"/>
    </row>
    <row r="411" spans="1:3" x14ac:dyDescent="0.25">
      <c r="A411" s="43">
        <v>9600</v>
      </c>
      <c r="B411" s="44" t="s">
        <v>453</v>
      </c>
      <c r="C411" s="131"/>
    </row>
    <row r="412" spans="1:3" hidden="1" x14ac:dyDescent="0.25">
      <c r="A412" s="45" t="s">
        <v>1184</v>
      </c>
      <c r="B412" s="46" t="s">
        <v>454</v>
      </c>
      <c r="C412" s="129"/>
    </row>
    <row r="413" spans="1:3" hidden="1" x14ac:dyDescent="0.25">
      <c r="A413" s="45" t="s">
        <v>1185</v>
      </c>
      <c r="B413" s="46" t="s">
        <v>455</v>
      </c>
      <c r="C413" s="129"/>
    </row>
    <row r="414" spans="1:3" x14ac:dyDescent="0.25">
      <c r="A414" s="43">
        <v>9900</v>
      </c>
      <c r="B414" s="44" t="s">
        <v>456</v>
      </c>
      <c r="C414" s="131"/>
    </row>
    <row r="415" spans="1:3" ht="35.25" hidden="1" customHeight="1" x14ac:dyDescent="0.25">
      <c r="A415" s="45" t="s">
        <v>1186</v>
      </c>
      <c r="B415" s="51" t="s">
        <v>457</v>
      </c>
      <c r="C415" s="129"/>
    </row>
    <row r="416" spans="1:3" ht="15.75" x14ac:dyDescent="0.25">
      <c r="A416" s="195" t="s">
        <v>69</v>
      </c>
      <c r="B416" s="196"/>
      <c r="C416" s="160">
        <v>35220078.208949998</v>
      </c>
    </row>
  </sheetData>
  <mergeCells count="4">
    <mergeCell ref="A1:C1"/>
    <mergeCell ref="A2:C2"/>
    <mergeCell ref="A3:B3"/>
    <mergeCell ref="A416:B416"/>
  </mergeCells>
  <pageMargins left="0.70866141732283472" right="0.70866141732283472" top="0.74803149606299213" bottom="0.74803149606299213" header="0.31496062992125984" footer="0.31496062992125984"/>
  <pageSetup scale="71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6145" r:id="rId4">
          <objectPr defaultSize="0" autoPict="0" r:id="rId5">
            <anchor moveWithCells="1">
              <from>
                <xdr:col>0</xdr:col>
                <xdr:colOff>9525</xdr:colOff>
                <xdr:row>0</xdr:row>
                <xdr:rowOff>152400</xdr:rowOff>
              </from>
              <to>
                <xdr:col>1</xdr:col>
                <xdr:colOff>295275</xdr:colOff>
                <xdr:row>1</xdr:row>
                <xdr:rowOff>447675</xdr:rowOff>
              </to>
            </anchor>
          </objectPr>
        </oleObject>
      </mc:Choice>
      <mc:Fallback>
        <oleObject progId="CorelDraw.Graphic.17" shapeId="614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E145"/>
  <sheetViews>
    <sheetView workbookViewId="0">
      <selection activeCell="F11" sqref="F11"/>
    </sheetView>
  </sheetViews>
  <sheetFormatPr baseColWidth="10" defaultRowHeight="15" x14ac:dyDescent="0.25"/>
  <cols>
    <col min="1" max="1" width="15.85546875" customWidth="1"/>
    <col min="2" max="2" width="52.85546875" customWidth="1"/>
    <col min="3" max="3" width="19.7109375" bestFit="1" customWidth="1"/>
    <col min="5" max="5" width="14.140625" bestFit="1" customWidth="1"/>
  </cols>
  <sheetData>
    <row r="1" spans="1:3" ht="49.5" customHeight="1" x14ac:dyDescent="0.3">
      <c r="A1" s="189" t="s">
        <v>65</v>
      </c>
      <c r="B1" s="189"/>
      <c r="C1" s="189"/>
    </row>
    <row r="2" spans="1:3" ht="52.5" customHeight="1" x14ac:dyDescent="0.25">
      <c r="A2" s="197" t="s">
        <v>1231</v>
      </c>
      <c r="B2" s="197"/>
      <c r="C2" s="197"/>
    </row>
    <row r="3" spans="1:3" ht="2.25" customHeight="1" x14ac:dyDescent="0.25">
      <c r="A3" s="52" t="s">
        <v>66</v>
      </c>
      <c r="B3" s="27"/>
      <c r="C3" s="27"/>
    </row>
    <row r="4" spans="1:3" ht="22.5" customHeight="1" x14ac:dyDescent="0.25">
      <c r="A4" s="198" t="s">
        <v>1232</v>
      </c>
      <c r="B4" s="198"/>
      <c r="C4" s="198"/>
    </row>
    <row r="5" spans="1:3" ht="9.75" customHeight="1" x14ac:dyDescent="0.25">
      <c r="A5" s="52" t="s">
        <v>66</v>
      </c>
      <c r="B5" s="27"/>
      <c r="C5" s="27"/>
    </row>
    <row r="6" spans="1:3" ht="25.5" x14ac:dyDescent="0.25">
      <c r="A6" s="199"/>
      <c r="B6" s="200"/>
      <c r="C6" s="165" t="s">
        <v>1234</v>
      </c>
    </row>
    <row r="7" spans="1:3" x14ac:dyDescent="0.25">
      <c r="A7" s="56">
        <v>1</v>
      </c>
      <c r="B7" s="57" t="s">
        <v>463</v>
      </c>
      <c r="C7" s="58"/>
    </row>
    <row r="8" spans="1:3" x14ac:dyDescent="0.25">
      <c r="A8" s="43" t="s">
        <v>464</v>
      </c>
      <c r="B8" s="44" t="s">
        <v>465</v>
      </c>
      <c r="C8" s="59"/>
    </row>
    <row r="9" spans="1:3" x14ac:dyDescent="0.25">
      <c r="A9" s="45" t="s">
        <v>466</v>
      </c>
      <c r="B9" s="46" t="s">
        <v>467</v>
      </c>
      <c r="C9" s="47"/>
    </row>
    <row r="10" spans="1:3" x14ac:dyDescent="0.25">
      <c r="A10" s="45" t="s">
        <v>468</v>
      </c>
      <c r="B10" s="46" t="s">
        <v>469</v>
      </c>
      <c r="C10" s="47"/>
    </row>
    <row r="11" spans="1:3" x14ac:dyDescent="0.25">
      <c r="A11" s="43" t="s">
        <v>470</v>
      </c>
      <c r="B11" s="44" t="s">
        <v>471</v>
      </c>
      <c r="C11" s="59"/>
    </row>
    <row r="12" spans="1:3" x14ac:dyDescent="0.25">
      <c r="A12" s="45" t="s">
        <v>472</v>
      </c>
      <c r="B12" s="46" t="s">
        <v>473</v>
      </c>
      <c r="C12" s="47"/>
    </row>
    <row r="13" spans="1:3" x14ac:dyDescent="0.25">
      <c r="A13" s="45" t="s">
        <v>474</v>
      </c>
      <c r="B13" s="46" t="s">
        <v>475</v>
      </c>
      <c r="C13" s="47"/>
    </row>
    <row r="14" spans="1:3" x14ac:dyDescent="0.25">
      <c r="A14" s="45" t="s">
        <v>476</v>
      </c>
      <c r="B14" s="46" t="s">
        <v>477</v>
      </c>
      <c r="C14" s="47"/>
    </row>
    <row r="15" spans="1:3" x14ac:dyDescent="0.25">
      <c r="A15" s="45" t="s">
        <v>478</v>
      </c>
      <c r="B15" s="46" t="s">
        <v>479</v>
      </c>
      <c r="C15" s="47"/>
    </row>
    <row r="16" spans="1:3" x14ac:dyDescent="0.25">
      <c r="A16" s="43" t="s">
        <v>480</v>
      </c>
      <c r="B16" s="44" t="s">
        <v>481</v>
      </c>
      <c r="C16" s="59"/>
    </row>
    <row r="17" spans="1:3" x14ac:dyDescent="0.25">
      <c r="A17" s="45" t="s">
        <v>482</v>
      </c>
      <c r="B17" s="46" t="s">
        <v>483</v>
      </c>
      <c r="C17" s="47"/>
    </row>
    <row r="18" spans="1:3" x14ac:dyDescent="0.25">
      <c r="A18" s="45" t="s">
        <v>484</v>
      </c>
      <c r="B18" s="46" t="s">
        <v>485</v>
      </c>
      <c r="C18" s="47"/>
    </row>
    <row r="19" spans="1:3" x14ac:dyDescent="0.25">
      <c r="A19" s="45" t="s">
        <v>486</v>
      </c>
      <c r="B19" s="46" t="s">
        <v>487</v>
      </c>
      <c r="C19" s="47"/>
    </row>
    <row r="20" spans="1:3" x14ac:dyDescent="0.25">
      <c r="A20" s="45" t="s">
        <v>488</v>
      </c>
      <c r="B20" s="46" t="s">
        <v>489</v>
      </c>
      <c r="C20" s="47"/>
    </row>
    <row r="21" spans="1:3" x14ac:dyDescent="0.25">
      <c r="A21" s="45" t="s">
        <v>490</v>
      </c>
      <c r="B21" s="46" t="s">
        <v>491</v>
      </c>
      <c r="C21" s="47"/>
    </row>
    <row r="22" spans="1:3" x14ac:dyDescent="0.25">
      <c r="A22" s="45" t="s">
        <v>492</v>
      </c>
      <c r="B22" s="46" t="s">
        <v>493</v>
      </c>
      <c r="C22" s="47"/>
    </row>
    <row r="23" spans="1:3" x14ac:dyDescent="0.25">
      <c r="A23" s="45" t="s">
        <v>494</v>
      </c>
      <c r="B23" s="46" t="s">
        <v>495</v>
      </c>
      <c r="C23" s="47"/>
    </row>
    <row r="24" spans="1:3" x14ac:dyDescent="0.25">
      <c r="A24" s="45" t="s">
        <v>496</v>
      </c>
      <c r="B24" s="46" t="s">
        <v>497</v>
      </c>
      <c r="C24" s="47"/>
    </row>
    <row r="25" spans="1:3" x14ac:dyDescent="0.25">
      <c r="A25" s="45" t="s">
        <v>498</v>
      </c>
      <c r="B25" s="46" t="s">
        <v>499</v>
      </c>
      <c r="C25" s="47"/>
    </row>
    <row r="26" spans="1:3" x14ac:dyDescent="0.25">
      <c r="A26" s="43" t="s">
        <v>500</v>
      </c>
      <c r="B26" s="44" t="s">
        <v>501</v>
      </c>
      <c r="C26" s="59"/>
    </row>
    <row r="27" spans="1:3" x14ac:dyDescent="0.25">
      <c r="A27" s="45" t="s">
        <v>502</v>
      </c>
      <c r="B27" s="46" t="s">
        <v>503</v>
      </c>
      <c r="C27" s="47"/>
    </row>
    <row r="28" spans="1:3" x14ac:dyDescent="0.25">
      <c r="A28" s="43" t="s">
        <v>504</v>
      </c>
      <c r="B28" s="44" t="s">
        <v>505</v>
      </c>
      <c r="C28" s="59"/>
    </row>
    <row r="29" spans="1:3" x14ac:dyDescent="0.25">
      <c r="A29" s="45" t="s">
        <v>506</v>
      </c>
      <c r="B29" s="46" t="s">
        <v>507</v>
      </c>
      <c r="C29" s="47"/>
    </row>
    <row r="30" spans="1:3" x14ac:dyDescent="0.25">
      <c r="A30" s="45" t="s">
        <v>508</v>
      </c>
      <c r="B30" s="46" t="s">
        <v>509</v>
      </c>
      <c r="C30" s="47"/>
    </row>
    <row r="31" spans="1:3" ht="26.25" x14ac:dyDescent="0.25">
      <c r="A31" s="43" t="s">
        <v>510</v>
      </c>
      <c r="B31" s="44" t="s">
        <v>511</v>
      </c>
      <c r="C31" s="59"/>
    </row>
    <row r="32" spans="1:3" x14ac:dyDescent="0.25">
      <c r="A32" s="45" t="s">
        <v>512</v>
      </c>
      <c r="B32" s="46" t="s">
        <v>513</v>
      </c>
      <c r="C32" s="47"/>
    </row>
    <row r="33" spans="1:5" x14ac:dyDescent="0.25">
      <c r="A33" s="45" t="s">
        <v>514</v>
      </c>
      <c r="B33" s="46" t="s">
        <v>515</v>
      </c>
      <c r="C33" s="47"/>
    </row>
    <row r="34" spans="1:5" x14ac:dyDescent="0.25">
      <c r="A34" s="45" t="s">
        <v>516</v>
      </c>
      <c r="B34" s="46" t="s">
        <v>517</v>
      </c>
      <c r="C34" s="47"/>
    </row>
    <row r="35" spans="1:5" x14ac:dyDescent="0.25">
      <c r="A35" s="45" t="s">
        <v>518</v>
      </c>
      <c r="B35" s="46" t="s">
        <v>519</v>
      </c>
      <c r="C35" s="47"/>
    </row>
    <row r="36" spans="1:5" x14ac:dyDescent="0.25">
      <c r="A36" s="43" t="s">
        <v>520</v>
      </c>
      <c r="B36" s="44" t="s">
        <v>239</v>
      </c>
      <c r="C36" s="59"/>
    </row>
    <row r="37" spans="1:5" x14ac:dyDescent="0.25">
      <c r="A37" s="45" t="s">
        <v>521</v>
      </c>
      <c r="B37" s="46" t="s">
        <v>522</v>
      </c>
      <c r="C37" s="47"/>
    </row>
    <row r="38" spans="1:5" x14ac:dyDescent="0.25">
      <c r="A38" s="45" t="s">
        <v>523</v>
      </c>
      <c r="B38" s="46" t="s">
        <v>524</v>
      </c>
      <c r="C38" s="47"/>
    </row>
    <row r="39" spans="1:5" x14ac:dyDescent="0.25">
      <c r="A39" s="45" t="s">
        <v>525</v>
      </c>
      <c r="B39" s="46" t="s">
        <v>526</v>
      </c>
      <c r="C39" s="47"/>
    </row>
    <row r="40" spans="1:5" x14ac:dyDescent="0.25">
      <c r="A40" s="45" t="s">
        <v>527</v>
      </c>
      <c r="B40" s="46" t="s">
        <v>528</v>
      </c>
      <c r="C40" s="47"/>
    </row>
    <row r="41" spans="1:5" x14ac:dyDescent="0.25">
      <c r="A41" s="45" t="s">
        <v>529</v>
      </c>
      <c r="B41" s="46" t="s">
        <v>499</v>
      </c>
      <c r="C41" s="47"/>
    </row>
    <row r="42" spans="1:5" x14ac:dyDescent="0.25">
      <c r="A42" s="56"/>
      <c r="B42" s="57" t="s">
        <v>1233</v>
      </c>
      <c r="C42" s="130">
        <v>35220078.210000001</v>
      </c>
      <c r="E42" s="1"/>
    </row>
    <row r="43" spans="1:5" x14ac:dyDescent="0.25">
      <c r="A43" s="43" t="s">
        <v>531</v>
      </c>
      <c r="B43" s="44" t="s">
        <v>532</v>
      </c>
      <c r="C43" s="59"/>
    </row>
    <row r="44" spans="1:5" x14ac:dyDescent="0.25">
      <c r="A44" s="45" t="s">
        <v>533</v>
      </c>
      <c r="B44" s="46" t="s">
        <v>534</v>
      </c>
      <c r="C44" s="47"/>
    </row>
    <row r="45" spans="1:5" x14ac:dyDescent="0.25">
      <c r="A45" s="45" t="s">
        <v>535</v>
      </c>
      <c r="B45" s="46" t="s">
        <v>536</v>
      </c>
      <c r="C45" s="47"/>
    </row>
    <row r="46" spans="1:5" x14ac:dyDescent="0.25">
      <c r="A46" s="45" t="s">
        <v>537</v>
      </c>
      <c r="B46" s="46" t="s">
        <v>538</v>
      </c>
      <c r="C46" s="47"/>
    </row>
    <row r="47" spans="1:5" x14ac:dyDescent="0.25">
      <c r="A47" s="45" t="s">
        <v>539</v>
      </c>
      <c r="B47" s="46" t="s">
        <v>540</v>
      </c>
      <c r="C47" s="47"/>
    </row>
    <row r="48" spans="1:5" x14ac:dyDescent="0.25">
      <c r="A48" s="45" t="s">
        <v>541</v>
      </c>
      <c r="B48" s="46" t="s">
        <v>542</v>
      </c>
      <c r="C48" s="47"/>
    </row>
    <row r="49" spans="1:3" x14ac:dyDescent="0.25">
      <c r="A49" s="45" t="s">
        <v>543</v>
      </c>
      <c r="B49" s="46" t="s">
        <v>544</v>
      </c>
      <c r="C49" s="47"/>
    </row>
    <row r="50" spans="1:3" x14ac:dyDescent="0.25">
      <c r="A50" s="43" t="s">
        <v>545</v>
      </c>
      <c r="B50" s="44" t="s">
        <v>546</v>
      </c>
      <c r="C50" s="131">
        <v>35220078.210000001</v>
      </c>
    </row>
    <row r="51" spans="1:3" x14ac:dyDescent="0.25">
      <c r="A51" s="45" t="s">
        <v>547</v>
      </c>
      <c r="B51" s="46" t="s">
        <v>548</v>
      </c>
      <c r="C51" s="47"/>
    </row>
    <row r="52" spans="1:3" x14ac:dyDescent="0.25">
      <c r="A52" s="45" t="s">
        <v>549</v>
      </c>
      <c r="B52" s="46" t="s">
        <v>550</v>
      </c>
      <c r="C52" s="47"/>
    </row>
    <row r="53" spans="1:3" x14ac:dyDescent="0.25">
      <c r="A53" s="45" t="s">
        <v>551</v>
      </c>
      <c r="B53" s="46" t="s">
        <v>552</v>
      </c>
      <c r="C53" s="47"/>
    </row>
    <row r="54" spans="1:3" x14ac:dyDescent="0.25">
      <c r="A54" s="45" t="s">
        <v>553</v>
      </c>
      <c r="B54" s="46" t="s">
        <v>554</v>
      </c>
      <c r="C54" s="47"/>
    </row>
    <row r="55" spans="1:3" x14ac:dyDescent="0.25">
      <c r="A55" s="45" t="s">
        <v>19</v>
      </c>
      <c r="B55" s="46" t="s">
        <v>1235</v>
      </c>
      <c r="C55" s="129">
        <v>35220078.210000001</v>
      </c>
    </row>
    <row r="56" spans="1:3" x14ac:dyDescent="0.25">
      <c r="A56" s="45" t="s">
        <v>556</v>
      </c>
      <c r="B56" s="46" t="s">
        <v>557</v>
      </c>
      <c r="C56" s="47"/>
    </row>
    <row r="57" spans="1:3" x14ac:dyDescent="0.25">
      <c r="A57" s="45" t="s">
        <v>558</v>
      </c>
      <c r="B57" s="46" t="s">
        <v>559</v>
      </c>
      <c r="C57" s="47"/>
    </row>
    <row r="58" spans="1:3" x14ac:dyDescent="0.25">
      <c r="A58" s="43" t="s">
        <v>560</v>
      </c>
      <c r="B58" s="44" t="s">
        <v>561</v>
      </c>
      <c r="C58" s="59"/>
    </row>
    <row r="59" spans="1:3" x14ac:dyDescent="0.25">
      <c r="A59" s="45" t="s">
        <v>562</v>
      </c>
      <c r="B59" s="46" t="s">
        <v>563</v>
      </c>
      <c r="C59" s="47"/>
    </row>
    <row r="60" spans="1:3" x14ac:dyDescent="0.25">
      <c r="A60" s="45" t="s">
        <v>564</v>
      </c>
      <c r="B60" s="46" t="s">
        <v>565</v>
      </c>
      <c r="C60" s="47"/>
    </row>
    <row r="61" spans="1:3" x14ac:dyDescent="0.25">
      <c r="A61" s="45" t="s">
        <v>566</v>
      </c>
      <c r="B61" s="46" t="s">
        <v>567</v>
      </c>
      <c r="C61" s="47"/>
    </row>
    <row r="62" spans="1:3" x14ac:dyDescent="0.25">
      <c r="A62" s="45" t="s">
        <v>568</v>
      </c>
      <c r="B62" s="46" t="s">
        <v>569</v>
      </c>
      <c r="C62" s="47"/>
    </row>
    <row r="63" spans="1:3" x14ac:dyDescent="0.25">
      <c r="A63" s="45" t="s">
        <v>570</v>
      </c>
      <c r="B63" s="46" t="s">
        <v>571</v>
      </c>
      <c r="C63" s="47"/>
    </row>
    <row r="64" spans="1:3" ht="26.25" x14ac:dyDescent="0.25">
      <c r="A64" s="43" t="s">
        <v>572</v>
      </c>
      <c r="B64" s="44" t="s">
        <v>573</v>
      </c>
      <c r="C64" s="59"/>
    </row>
    <row r="65" spans="1:3" x14ac:dyDescent="0.25">
      <c r="A65" s="45" t="s">
        <v>574</v>
      </c>
      <c r="B65" s="46" t="s">
        <v>575</v>
      </c>
      <c r="C65" s="47"/>
    </row>
    <row r="66" spans="1:3" x14ac:dyDescent="0.25">
      <c r="A66" s="45" t="s">
        <v>576</v>
      </c>
      <c r="B66" s="46" t="s">
        <v>577</v>
      </c>
      <c r="C66" s="47"/>
    </row>
    <row r="67" spans="1:3" x14ac:dyDescent="0.25">
      <c r="A67" s="45" t="s">
        <v>578</v>
      </c>
      <c r="B67" s="46" t="s">
        <v>579</v>
      </c>
      <c r="C67" s="47"/>
    </row>
    <row r="68" spans="1:3" x14ac:dyDescent="0.25">
      <c r="A68" s="45" t="s">
        <v>580</v>
      </c>
      <c r="B68" s="46" t="s">
        <v>581</v>
      </c>
      <c r="C68" s="47"/>
    </row>
    <row r="69" spans="1:3" x14ac:dyDescent="0.25">
      <c r="A69" s="43" t="s">
        <v>582</v>
      </c>
      <c r="B69" s="44" t="s">
        <v>583</v>
      </c>
      <c r="C69" s="59"/>
    </row>
    <row r="70" spans="1:3" x14ac:dyDescent="0.25">
      <c r="A70" s="45" t="s">
        <v>584</v>
      </c>
      <c r="B70" s="46" t="s">
        <v>585</v>
      </c>
      <c r="C70" s="47"/>
    </row>
    <row r="71" spans="1:3" x14ac:dyDescent="0.25">
      <c r="A71" s="45" t="s">
        <v>586</v>
      </c>
      <c r="B71" s="46" t="s">
        <v>587</v>
      </c>
      <c r="C71" s="47"/>
    </row>
    <row r="72" spans="1:3" x14ac:dyDescent="0.25">
      <c r="A72" s="45" t="s">
        <v>588</v>
      </c>
      <c r="B72" s="46" t="s">
        <v>589</v>
      </c>
      <c r="C72" s="47"/>
    </row>
    <row r="73" spans="1:3" x14ac:dyDescent="0.25">
      <c r="A73" s="45" t="s">
        <v>590</v>
      </c>
      <c r="B73" s="46" t="s">
        <v>591</v>
      </c>
      <c r="C73" s="47"/>
    </row>
    <row r="74" spans="1:3" x14ac:dyDescent="0.25">
      <c r="A74" s="45" t="s">
        <v>592</v>
      </c>
      <c r="B74" s="46" t="s">
        <v>593</v>
      </c>
      <c r="C74" s="47"/>
    </row>
    <row r="75" spans="1:3" x14ac:dyDescent="0.25">
      <c r="A75" s="45" t="s">
        <v>594</v>
      </c>
      <c r="B75" s="46" t="s">
        <v>595</v>
      </c>
      <c r="C75" s="47"/>
    </row>
    <row r="76" spans="1:3" x14ac:dyDescent="0.25">
      <c r="A76" s="43" t="s">
        <v>596</v>
      </c>
      <c r="B76" s="44" t="s">
        <v>597</v>
      </c>
      <c r="C76" s="59"/>
    </row>
    <row r="77" spans="1:3" x14ac:dyDescent="0.25">
      <c r="A77" s="45" t="s">
        <v>598</v>
      </c>
      <c r="B77" s="46" t="s">
        <v>599</v>
      </c>
      <c r="C77" s="47"/>
    </row>
    <row r="78" spans="1:3" x14ac:dyDescent="0.25">
      <c r="A78" s="45" t="s">
        <v>600</v>
      </c>
      <c r="B78" s="46" t="s">
        <v>601</v>
      </c>
      <c r="C78" s="47"/>
    </row>
    <row r="79" spans="1:3" x14ac:dyDescent="0.25">
      <c r="A79" s="45" t="s">
        <v>602</v>
      </c>
      <c r="B79" s="46" t="s">
        <v>603</v>
      </c>
      <c r="C79" s="47"/>
    </row>
    <row r="80" spans="1:3" x14ac:dyDescent="0.25">
      <c r="A80" s="45" t="s">
        <v>604</v>
      </c>
      <c r="B80" s="46" t="s">
        <v>605</v>
      </c>
      <c r="C80" s="47"/>
    </row>
    <row r="81" spans="1:3" x14ac:dyDescent="0.25">
      <c r="A81" s="45" t="s">
        <v>606</v>
      </c>
      <c r="B81" s="46" t="s">
        <v>607</v>
      </c>
      <c r="C81" s="47"/>
    </row>
    <row r="82" spans="1:3" x14ac:dyDescent="0.25">
      <c r="A82" s="45" t="s">
        <v>608</v>
      </c>
      <c r="B82" s="46" t="s">
        <v>609</v>
      </c>
      <c r="C82" s="47"/>
    </row>
    <row r="83" spans="1:3" x14ac:dyDescent="0.25">
      <c r="A83" s="45" t="s">
        <v>610</v>
      </c>
      <c r="B83" s="46" t="s">
        <v>611</v>
      </c>
      <c r="C83" s="47"/>
    </row>
    <row r="84" spans="1:3" x14ac:dyDescent="0.25">
      <c r="A84" s="45" t="s">
        <v>612</v>
      </c>
      <c r="B84" s="46" t="s">
        <v>613</v>
      </c>
      <c r="C84" s="47"/>
    </row>
    <row r="85" spans="1:3" x14ac:dyDescent="0.25">
      <c r="A85" s="45" t="s">
        <v>614</v>
      </c>
      <c r="B85" s="46" t="s">
        <v>615</v>
      </c>
      <c r="C85" s="47"/>
    </row>
    <row r="86" spans="1:3" x14ac:dyDescent="0.25">
      <c r="A86" s="43" t="s">
        <v>616</v>
      </c>
      <c r="B86" s="44" t="s">
        <v>617</v>
      </c>
      <c r="C86" s="59"/>
    </row>
    <row r="87" spans="1:3" x14ac:dyDescent="0.25">
      <c r="A87" s="45" t="s">
        <v>618</v>
      </c>
      <c r="B87" s="46" t="s">
        <v>619</v>
      </c>
      <c r="C87" s="47"/>
    </row>
    <row r="88" spans="1:3" x14ac:dyDescent="0.25">
      <c r="A88" s="56">
        <v>3</v>
      </c>
      <c r="B88" s="57" t="s">
        <v>620</v>
      </c>
      <c r="C88" s="58"/>
    </row>
    <row r="89" spans="1:3" ht="26.25" x14ac:dyDescent="0.25">
      <c r="A89" s="43" t="s">
        <v>621</v>
      </c>
      <c r="B89" s="44" t="s">
        <v>622</v>
      </c>
      <c r="C89" s="59"/>
    </row>
    <row r="90" spans="1:3" x14ac:dyDescent="0.25">
      <c r="A90" s="45" t="s">
        <v>623</v>
      </c>
      <c r="B90" s="46" t="s">
        <v>624</v>
      </c>
      <c r="C90" s="47"/>
    </row>
    <row r="91" spans="1:3" x14ac:dyDescent="0.25">
      <c r="A91" s="45" t="s">
        <v>625</v>
      </c>
      <c r="B91" s="46" t="s">
        <v>626</v>
      </c>
      <c r="C91" s="47"/>
    </row>
    <row r="92" spans="1:3" x14ac:dyDescent="0.25">
      <c r="A92" s="43" t="s">
        <v>627</v>
      </c>
      <c r="B92" s="44" t="s">
        <v>628</v>
      </c>
      <c r="C92" s="59"/>
    </row>
    <row r="93" spans="1:3" x14ac:dyDescent="0.25">
      <c r="A93" s="45" t="s">
        <v>629</v>
      </c>
      <c r="B93" s="46" t="s">
        <v>630</v>
      </c>
      <c r="C93" s="47"/>
    </row>
    <row r="94" spans="1:3" x14ac:dyDescent="0.25">
      <c r="A94" s="45" t="s">
        <v>631</v>
      </c>
      <c r="B94" s="46" t="s">
        <v>632</v>
      </c>
      <c r="C94" s="47"/>
    </row>
    <row r="95" spans="1:3" x14ac:dyDescent="0.25">
      <c r="A95" s="45" t="s">
        <v>633</v>
      </c>
      <c r="B95" s="46" t="s">
        <v>634</v>
      </c>
      <c r="C95" s="47"/>
    </row>
    <row r="96" spans="1:3" x14ac:dyDescent="0.25">
      <c r="A96" s="45" t="s">
        <v>635</v>
      </c>
      <c r="B96" s="46" t="s">
        <v>636</v>
      </c>
      <c r="C96" s="47"/>
    </row>
    <row r="97" spans="1:3" x14ac:dyDescent="0.25">
      <c r="A97" s="45" t="s">
        <v>637</v>
      </c>
      <c r="B97" s="46" t="s">
        <v>638</v>
      </c>
      <c r="C97" s="47"/>
    </row>
    <row r="98" spans="1:3" x14ac:dyDescent="0.25">
      <c r="A98" s="45" t="s">
        <v>639</v>
      </c>
      <c r="B98" s="46" t="s">
        <v>640</v>
      </c>
      <c r="C98" s="47"/>
    </row>
    <row r="99" spans="1:3" x14ac:dyDescent="0.25">
      <c r="A99" s="43" t="s">
        <v>641</v>
      </c>
      <c r="B99" s="44" t="s">
        <v>642</v>
      </c>
      <c r="C99" s="59"/>
    </row>
    <row r="100" spans="1:3" x14ac:dyDescent="0.25">
      <c r="A100" s="45" t="s">
        <v>643</v>
      </c>
      <c r="B100" s="46" t="s">
        <v>644</v>
      </c>
      <c r="C100" s="47"/>
    </row>
    <row r="101" spans="1:3" x14ac:dyDescent="0.25">
      <c r="A101" s="45" t="s">
        <v>645</v>
      </c>
      <c r="B101" s="46" t="s">
        <v>646</v>
      </c>
      <c r="C101" s="47"/>
    </row>
    <row r="102" spans="1:3" x14ac:dyDescent="0.25">
      <c r="A102" s="45" t="s">
        <v>647</v>
      </c>
      <c r="B102" s="46" t="s">
        <v>648</v>
      </c>
      <c r="C102" s="47"/>
    </row>
    <row r="103" spans="1:3" x14ac:dyDescent="0.25">
      <c r="A103" s="45" t="s">
        <v>649</v>
      </c>
      <c r="B103" s="46" t="s">
        <v>650</v>
      </c>
      <c r="C103" s="47"/>
    </row>
    <row r="104" spans="1:3" x14ac:dyDescent="0.25">
      <c r="A104" s="45" t="s">
        <v>651</v>
      </c>
      <c r="B104" s="46" t="s">
        <v>652</v>
      </c>
      <c r="C104" s="47"/>
    </row>
    <row r="105" spans="1:3" x14ac:dyDescent="0.25">
      <c r="A105" s="45" t="s">
        <v>653</v>
      </c>
      <c r="B105" s="46" t="s">
        <v>654</v>
      </c>
      <c r="C105" s="47"/>
    </row>
    <row r="106" spans="1:3" x14ac:dyDescent="0.25">
      <c r="A106" s="43" t="s">
        <v>655</v>
      </c>
      <c r="B106" s="44" t="s">
        <v>656</v>
      </c>
      <c r="C106" s="59"/>
    </row>
    <row r="107" spans="1:3" ht="26.25" x14ac:dyDescent="0.25">
      <c r="A107" s="45" t="s">
        <v>657</v>
      </c>
      <c r="B107" s="46" t="s">
        <v>658</v>
      </c>
      <c r="C107" s="47"/>
    </row>
    <row r="108" spans="1:3" x14ac:dyDescent="0.25">
      <c r="A108" s="45" t="s">
        <v>659</v>
      </c>
      <c r="B108" s="46" t="s">
        <v>660</v>
      </c>
      <c r="C108" s="47"/>
    </row>
    <row r="109" spans="1:3" x14ac:dyDescent="0.25">
      <c r="A109" s="45" t="s">
        <v>661</v>
      </c>
      <c r="B109" s="46" t="s">
        <v>662</v>
      </c>
      <c r="C109" s="47"/>
    </row>
    <row r="110" spans="1:3" x14ac:dyDescent="0.25">
      <c r="A110" s="43" t="s">
        <v>663</v>
      </c>
      <c r="B110" s="44" t="s">
        <v>664</v>
      </c>
      <c r="C110" s="59"/>
    </row>
    <row r="111" spans="1:3" x14ac:dyDescent="0.25">
      <c r="A111" s="45" t="s">
        <v>665</v>
      </c>
      <c r="B111" s="46" t="s">
        <v>666</v>
      </c>
      <c r="C111" s="47"/>
    </row>
    <row r="112" spans="1:3" x14ac:dyDescent="0.25">
      <c r="A112" s="45" t="s">
        <v>667</v>
      </c>
      <c r="B112" s="46" t="s">
        <v>668</v>
      </c>
      <c r="C112" s="47"/>
    </row>
    <row r="113" spans="1:3" x14ac:dyDescent="0.25">
      <c r="A113" s="45" t="s">
        <v>669</v>
      </c>
      <c r="B113" s="46" t="s">
        <v>670</v>
      </c>
      <c r="C113" s="47"/>
    </row>
    <row r="114" spans="1:3" x14ac:dyDescent="0.25">
      <c r="A114" s="45" t="s">
        <v>671</v>
      </c>
      <c r="B114" s="46" t="s">
        <v>672</v>
      </c>
      <c r="C114" s="47"/>
    </row>
    <row r="115" spans="1:3" ht="26.25" x14ac:dyDescent="0.25">
      <c r="A115" s="45" t="s">
        <v>673</v>
      </c>
      <c r="B115" s="46" t="s">
        <v>674</v>
      </c>
      <c r="C115" s="47"/>
    </row>
    <row r="116" spans="1:3" x14ac:dyDescent="0.25">
      <c r="A116" s="45" t="s">
        <v>675</v>
      </c>
      <c r="B116" s="46" t="s">
        <v>676</v>
      </c>
      <c r="C116" s="47"/>
    </row>
    <row r="117" spans="1:3" x14ac:dyDescent="0.25">
      <c r="A117" s="43" t="s">
        <v>677</v>
      </c>
      <c r="B117" s="44" t="s">
        <v>678</v>
      </c>
      <c r="C117" s="59"/>
    </row>
    <row r="118" spans="1:3" x14ac:dyDescent="0.25">
      <c r="A118" s="45" t="s">
        <v>679</v>
      </c>
      <c r="B118" s="46" t="s">
        <v>680</v>
      </c>
      <c r="C118" s="47"/>
    </row>
    <row r="119" spans="1:3" x14ac:dyDescent="0.25">
      <c r="A119" s="43" t="s">
        <v>681</v>
      </c>
      <c r="B119" s="44" t="s">
        <v>682</v>
      </c>
      <c r="C119" s="59"/>
    </row>
    <row r="120" spans="1:3" x14ac:dyDescent="0.25">
      <c r="A120" s="45" t="s">
        <v>683</v>
      </c>
      <c r="B120" s="46" t="s">
        <v>684</v>
      </c>
      <c r="C120" s="47"/>
    </row>
    <row r="121" spans="1:3" x14ac:dyDescent="0.25">
      <c r="A121" s="45" t="s">
        <v>685</v>
      </c>
      <c r="B121" s="46" t="s">
        <v>686</v>
      </c>
      <c r="C121" s="47"/>
    </row>
    <row r="122" spans="1:3" x14ac:dyDescent="0.25">
      <c r="A122" s="43" t="s">
        <v>687</v>
      </c>
      <c r="B122" s="44" t="s">
        <v>688</v>
      </c>
      <c r="C122" s="59"/>
    </row>
    <row r="123" spans="1:3" x14ac:dyDescent="0.25">
      <c r="A123" s="45" t="s">
        <v>689</v>
      </c>
      <c r="B123" s="46" t="s">
        <v>690</v>
      </c>
      <c r="C123" s="47"/>
    </row>
    <row r="124" spans="1:3" x14ac:dyDescent="0.25">
      <c r="A124" s="45" t="s">
        <v>691</v>
      </c>
      <c r="B124" s="46" t="s">
        <v>692</v>
      </c>
      <c r="C124" s="47"/>
    </row>
    <row r="125" spans="1:3" x14ac:dyDescent="0.25">
      <c r="A125" s="45" t="s">
        <v>693</v>
      </c>
      <c r="B125" s="46" t="s">
        <v>694</v>
      </c>
      <c r="C125" s="47"/>
    </row>
    <row r="126" spans="1:3" x14ac:dyDescent="0.25">
      <c r="A126" s="45" t="s">
        <v>695</v>
      </c>
      <c r="B126" s="46" t="s">
        <v>696</v>
      </c>
      <c r="C126" s="47"/>
    </row>
    <row r="127" spans="1:3" x14ac:dyDescent="0.25">
      <c r="A127" s="43" t="s">
        <v>697</v>
      </c>
      <c r="B127" s="44" t="s">
        <v>698</v>
      </c>
      <c r="C127" s="59"/>
    </row>
    <row r="128" spans="1:3" x14ac:dyDescent="0.25">
      <c r="A128" s="45" t="s">
        <v>699</v>
      </c>
      <c r="B128" s="46" t="s">
        <v>700</v>
      </c>
      <c r="C128" s="47"/>
    </row>
    <row r="129" spans="1:3" x14ac:dyDescent="0.25">
      <c r="A129" s="45" t="s">
        <v>701</v>
      </c>
      <c r="B129" s="46" t="s">
        <v>702</v>
      </c>
      <c r="C129" s="47"/>
    </row>
    <row r="130" spans="1:3" x14ac:dyDescent="0.25">
      <c r="A130" s="45" t="s">
        <v>703</v>
      </c>
      <c r="B130" s="46" t="s">
        <v>704</v>
      </c>
      <c r="C130" s="47"/>
    </row>
    <row r="131" spans="1:3" x14ac:dyDescent="0.25">
      <c r="A131" s="56">
        <v>4</v>
      </c>
      <c r="B131" s="57" t="s">
        <v>705</v>
      </c>
      <c r="C131" s="58"/>
    </row>
    <row r="132" spans="1:3" ht="26.25" x14ac:dyDescent="0.25">
      <c r="A132" s="43" t="s">
        <v>706</v>
      </c>
      <c r="B132" s="44" t="s">
        <v>707</v>
      </c>
      <c r="C132" s="59"/>
    </row>
    <row r="133" spans="1:3" x14ac:dyDescent="0.25">
      <c r="A133" s="45" t="s">
        <v>708</v>
      </c>
      <c r="B133" s="46" t="s">
        <v>709</v>
      </c>
      <c r="C133" s="47"/>
    </row>
    <row r="134" spans="1:3" ht="39" x14ac:dyDescent="0.25">
      <c r="A134" s="43" t="s">
        <v>710</v>
      </c>
      <c r="B134" s="44" t="s">
        <v>711</v>
      </c>
      <c r="C134" s="60" t="s">
        <v>66</v>
      </c>
    </row>
    <row r="135" spans="1:3" ht="26.25" x14ac:dyDescent="0.25">
      <c r="A135" s="45" t="s">
        <v>712</v>
      </c>
      <c r="B135" s="46" t="s">
        <v>713</v>
      </c>
      <c r="C135" s="50" t="s">
        <v>66</v>
      </c>
    </row>
    <row r="136" spans="1:3" x14ac:dyDescent="0.25">
      <c r="A136" s="43" t="s">
        <v>714</v>
      </c>
      <c r="B136" s="44" t="s">
        <v>715</v>
      </c>
      <c r="C136" s="59"/>
    </row>
    <row r="137" spans="1:3" x14ac:dyDescent="0.25">
      <c r="A137" s="45" t="s">
        <v>716</v>
      </c>
      <c r="B137" s="46" t="s">
        <v>717</v>
      </c>
      <c r="C137" s="47"/>
    </row>
    <row r="138" spans="1:3" x14ac:dyDescent="0.25">
      <c r="A138" s="45" t="s">
        <v>718</v>
      </c>
      <c r="B138" s="46" t="s">
        <v>719</v>
      </c>
      <c r="C138" s="47"/>
    </row>
    <row r="139" spans="1:3" x14ac:dyDescent="0.25">
      <c r="A139" s="45" t="s">
        <v>720</v>
      </c>
      <c r="B139" s="46" t="s">
        <v>721</v>
      </c>
      <c r="C139" s="47"/>
    </row>
    <row r="140" spans="1:3" ht="26.25" x14ac:dyDescent="0.25">
      <c r="A140" s="45" t="s">
        <v>722</v>
      </c>
      <c r="B140" s="46" t="s">
        <v>723</v>
      </c>
      <c r="C140" s="47"/>
    </row>
    <row r="141" spans="1:3" x14ac:dyDescent="0.25">
      <c r="A141" s="43" t="s">
        <v>724</v>
      </c>
      <c r="B141" s="44" t="s">
        <v>725</v>
      </c>
      <c r="C141" s="59"/>
    </row>
    <row r="142" spans="1:3" x14ac:dyDescent="0.25">
      <c r="A142" s="45" t="s">
        <v>726</v>
      </c>
      <c r="B142" s="46" t="s">
        <v>727</v>
      </c>
      <c r="C142" s="47"/>
    </row>
    <row r="143" spans="1:3" ht="15" customHeight="1" x14ac:dyDescent="0.25">
      <c r="A143" s="201" t="s">
        <v>69</v>
      </c>
      <c r="B143" s="202"/>
      <c r="C143" s="166"/>
    </row>
    <row r="144" spans="1:3" x14ac:dyDescent="0.25">
      <c r="A144" s="27"/>
      <c r="B144" s="27"/>
      <c r="C144" s="27"/>
    </row>
    <row r="145" spans="1:3" ht="48" customHeight="1" x14ac:dyDescent="0.25">
      <c r="A145" s="203"/>
      <c r="B145" s="203"/>
      <c r="C145" s="203"/>
    </row>
  </sheetData>
  <mergeCells count="6">
    <mergeCell ref="A145:C145"/>
    <mergeCell ref="A1:C1"/>
    <mergeCell ref="A2:C2"/>
    <mergeCell ref="A4:C4"/>
    <mergeCell ref="A6:B6"/>
    <mergeCell ref="A143:B143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1536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800100</xdr:colOff>
                <xdr:row>0</xdr:row>
                <xdr:rowOff>590550</xdr:rowOff>
              </to>
            </anchor>
          </objectPr>
        </oleObject>
      </mc:Choice>
      <mc:Fallback>
        <oleObject progId="CorelDraw.Graphic.17" shapeId="1536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E144"/>
  <sheetViews>
    <sheetView workbookViewId="0">
      <selection activeCell="D11" sqref="D11"/>
    </sheetView>
  </sheetViews>
  <sheetFormatPr baseColWidth="10" defaultRowHeight="15" x14ac:dyDescent="0.25"/>
  <cols>
    <col min="1" max="1" width="15.85546875" customWidth="1"/>
    <col min="2" max="2" width="52.85546875" customWidth="1"/>
    <col min="3" max="3" width="19.7109375" bestFit="1" customWidth="1"/>
    <col min="5" max="5" width="14.140625" bestFit="1" customWidth="1"/>
  </cols>
  <sheetData>
    <row r="1" spans="1:3" ht="49.5" customHeight="1" x14ac:dyDescent="0.3">
      <c r="A1" s="189" t="s">
        <v>65</v>
      </c>
      <c r="B1" s="189"/>
      <c r="C1" s="189"/>
    </row>
    <row r="2" spans="1:3" ht="2.25" customHeight="1" x14ac:dyDescent="0.25">
      <c r="A2" s="52" t="s">
        <v>66</v>
      </c>
      <c r="B2" s="27"/>
      <c r="C2" s="27"/>
    </row>
    <row r="3" spans="1:3" ht="22.5" customHeight="1" x14ac:dyDescent="0.25">
      <c r="A3" s="198" t="s">
        <v>1236</v>
      </c>
      <c r="B3" s="198"/>
      <c r="C3" s="198"/>
    </row>
    <row r="4" spans="1:3" ht="9.75" customHeight="1" x14ac:dyDescent="0.25">
      <c r="A4" s="52" t="s">
        <v>66</v>
      </c>
      <c r="B4" s="27"/>
      <c r="C4" s="27"/>
    </row>
    <row r="5" spans="1:3" ht="25.5" x14ac:dyDescent="0.25">
      <c r="A5" s="199" t="s">
        <v>462</v>
      </c>
      <c r="B5" s="200"/>
      <c r="C5" s="165" t="s">
        <v>1234</v>
      </c>
    </row>
    <row r="6" spans="1:3" x14ac:dyDescent="0.25">
      <c r="A6" s="56">
        <v>1</v>
      </c>
      <c r="B6" s="57" t="s">
        <v>463</v>
      </c>
      <c r="C6" s="58"/>
    </row>
    <row r="7" spans="1:3" x14ac:dyDescent="0.25">
      <c r="A7" s="43" t="s">
        <v>464</v>
      </c>
      <c r="B7" s="44" t="s">
        <v>465</v>
      </c>
      <c r="C7" s="59"/>
    </row>
    <row r="8" spans="1:3" x14ac:dyDescent="0.25">
      <c r="A8" s="45" t="s">
        <v>466</v>
      </c>
      <c r="B8" s="46" t="s">
        <v>467</v>
      </c>
      <c r="C8" s="47"/>
    </row>
    <row r="9" spans="1:3" x14ac:dyDescent="0.25">
      <c r="A9" s="45" t="s">
        <v>468</v>
      </c>
      <c r="B9" s="46" t="s">
        <v>469</v>
      </c>
      <c r="C9" s="47"/>
    </row>
    <row r="10" spans="1:3" x14ac:dyDescent="0.25">
      <c r="A10" s="43" t="s">
        <v>470</v>
      </c>
      <c r="B10" s="44" t="s">
        <v>471</v>
      </c>
      <c r="C10" s="59"/>
    </row>
    <row r="11" spans="1:3" x14ac:dyDescent="0.25">
      <c r="A11" s="45" t="s">
        <v>472</v>
      </c>
      <c r="B11" s="46" t="s">
        <v>473</v>
      </c>
      <c r="C11" s="47"/>
    </row>
    <row r="12" spans="1:3" x14ac:dyDescent="0.25">
      <c r="A12" s="45" t="s">
        <v>474</v>
      </c>
      <c r="B12" s="46" t="s">
        <v>475</v>
      </c>
      <c r="C12" s="47"/>
    </row>
    <row r="13" spans="1:3" x14ac:dyDescent="0.25">
      <c r="A13" s="45" t="s">
        <v>476</v>
      </c>
      <c r="B13" s="46" t="s">
        <v>477</v>
      </c>
      <c r="C13" s="47"/>
    </row>
    <row r="14" spans="1:3" x14ac:dyDescent="0.25">
      <c r="A14" s="45" t="s">
        <v>478</v>
      </c>
      <c r="B14" s="46" t="s">
        <v>479</v>
      </c>
      <c r="C14" s="47"/>
    </row>
    <row r="15" spans="1:3" x14ac:dyDescent="0.25">
      <c r="A15" s="43" t="s">
        <v>480</v>
      </c>
      <c r="B15" s="44" t="s">
        <v>481</v>
      </c>
      <c r="C15" s="59"/>
    </row>
    <row r="16" spans="1:3" x14ac:dyDescent="0.25">
      <c r="A16" s="45" t="s">
        <v>482</v>
      </c>
      <c r="B16" s="46" t="s">
        <v>483</v>
      </c>
      <c r="C16" s="47"/>
    </row>
    <row r="17" spans="1:3" x14ac:dyDescent="0.25">
      <c r="A17" s="45" t="s">
        <v>484</v>
      </c>
      <c r="B17" s="46" t="s">
        <v>485</v>
      </c>
      <c r="C17" s="47"/>
    </row>
    <row r="18" spans="1:3" x14ac:dyDescent="0.25">
      <c r="A18" s="45" t="s">
        <v>486</v>
      </c>
      <c r="B18" s="46" t="s">
        <v>487</v>
      </c>
      <c r="C18" s="47"/>
    </row>
    <row r="19" spans="1:3" x14ac:dyDescent="0.25">
      <c r="A19" s="45" t="s">
        <v>488</v>
      </c>
      <c r="B19" s="46" t="s">
        <v>489</v>
      </c>
      <c r="C19" s="47"/>
    </row>
    <row r="20" spans="1:3" x14ac:dyDescent="0.25">
      <c r="A20" s="45" t="s">
        <v>490</v>
      </c>
      <c r="B20" s="46" t="s">
        <v>491</v>
      </c>
      <c r="C20" s="47"/>
    </row>
    <row r="21" spans="1:3" x14ac:dyDescent="0.25">
      <c r="A21" s="45" t="s">
        <v>492</v>
      </c>
      <c r="B21" s="46" t="s">
        <v>493</v>
      </c>
      <c r="C21" s="47"/>
    </row>
    <row r="22" spans="1:3" x14ac:dyDescent="0.25">
      <c r="A22" s="45" t="s">
        <v>494</v>
      </c>
      <c r="B22" s="46" t="s">
        <v>495</v>
      </c>
      <c r="C22" s="47"/>
    </row>
    <row r="23" spans="1:3" x14ac:dyDescent="0.25">
      <c r="A23" s="45" t="s">
        <v>496</v>
      </c>
      <c r="B23" s="46" t="s">
        <v>497</v>
      </c>
      <c r="C23" s="47"/>
    </row>
    <row r="24" spans="1:3" x14ac:dyDescent="0.25">
      <c r="A24" s="45" t="s">
        <v>498</v>
      </c>
      <c r="B24" s="46" t="s">
        <v>499</v>
      </c>
      <c r="C24" s="47"/>
    </row>
    <row r="25" spans="1:3" x14ac:dyDescent="0.25">
      <c r="A25" s="43" t="s">
        <v>500</v>
      </c>
      <c r="B25" s="44" t="s">
        <v>501</v>
      </c>
      <c r="C25" s="59"/>
    </row>
    <row r="26" spans="1:3" x14ac:dyDescent="0.25">
      <c r="A26" s="45" t="s">
        <v>502</v>
      </c>
      <c r="B26" s="46" t="s">
        <v>503</v>
      </c>
      <c r="C26" s="47"/>
    </row>
    <row r="27" spans="1:3" x14ac:dyDescent="0.25">
      <c r="A27" s="43" t="s">
        <v>504</v>
      </c>
      <c r="B27" s="44" t="s">
        <v>505</v>
      </c>
      <c r="C27" s="59"/>
    </row>
    <row r="28" spans="1:3" x14ac:dyDescent="0.25">
      <c r="A28" s="45" t="s">
        <v>506</v>
      </c>
      <c r="B28" s="46" t="s">
        <v>507</v>
      </c>
      <c r="C28" s="47"/>
    </row>
    <row r="29" spans="1:3" x14ac:dyDescent="0.25">
      <c r="A29" s="45" t="s">
        <v>508</v>
      </c>
      <c r="B29" s="46" t="s">
        <v>509</v>
      </c>
      <c r="C29" s="47"/>
    </row>
    <row r="30" spans="1:3" ht="26.25" x14ac:dyDescent="0.25">
      <c r="A30" s="43" t="s">
        <v>510</v>
      </c>
      <c r="B30" s="44" t="s">
        <v>511</v>
      </c>
      <c r="C30" s="59"/>
    </row>
    <row r="31" spans="1:3" x14ac:dyDescent="0.25">
      <c r="A31" s="45" t="s">
        <v>512</v>
      </c>
      <c r="B31" s="46" t="s">
        <v>513</v>
      </c>
      <c r="C31" s="47"/>
    </row>
    <row r="32" spans="1:3" x14ac:dyDescent="0.25">
      <c r="A32" s="45" t="s">
        <v>514</v>
      </c>
      <c r="B32" s="46" t="s">
        <v>515</v>
      </c>
      <c r="C32" s="47"/>
    </row>
    <row r="33" spans="1:5" x14ac:dyDescent="0.25">
      <c r="A33" s="45" t="s">
        <v>516</v>
      </c>
      <c r="B33" s="46" t="s">
        <v>517</v>
      </c>
      <c r="C33" s="47"/>
    </row>
    <row r="34" spans="1:5" x14ac:dyDescent="0.25">
      <c r="A34" s="45" t="s">
        <v>518</v>
      </c>
      <c r="B34" s="46" t="s">
        <v>519</v>
      </c>
      <c r="C34" s="47"/>
    </row>
    <row r="35" spans="1:5" x14ac:dyDescent="0.25">
      <c r="A35" s="43" t="s">
        <v>520</v>
      </c>
      <c r="B35" s="44" t="s">
        <v>239</v>
      </c>
      <c r="C35" s="59"/>
    </row>
    <row r="36" spans="1:5" x14ac:dyDescent="0.25">
      <c r="A36" s="45" t="s">
        <v>521</v>
      </c>
      <c r="B36" s="46" t="s">
        <v>522</v>
      </c>
      <c r="C36" s="47"/>
    </row>
    <row r="37" spans="1:5" x14ac:dyDescent="0.25">
      <c r="A37" s="45" t="s">
        <v>523</v>
      </c>
      <c r="B37" s="46" t="s">
        <v>524</v>
      </c>
      <c r="C37" s="47"/>
    </row>
    <row r="38" spans="1:5" x14ac:dyDescent="0.25">
      <c r="A38" s="45" t="s">
        <v>525</v>
      </c>
      <c r="B38" s="46" t="s">
        <v>526</v>
      </c>
      <c r="C38" s="47"/>
    </row>
    <row r="39" spans="1:5" x14ac:dyDescent="0.25">
      <c r="A39" s="45" t="s">
        <v>527</v>
      </c>
      <c r="B39" s="46" t="s">
        <v>528</v>
      </c>
      <c r="C39" s="47"/>
    </row>
    <row r="40" spans="1:5" x14ac:dyDescent="0.25">
      <c r="A40" s="45" t="s">
        <v>529</v>
      </c>
      <c r="B40" s="46" t="s">
        <v>499</v>
      </c>
      <c r="C40" s="47"/>
    </row>
    <row r="41" spans="1:5" x14ac:dyDescent="0.25">
      <c r="A41" s="56">
        <v>2</v>
      </c>
      <c r="B41" s="57" t="s">
        <v>530</v>
      </c>
      <c r="C41" s="130">
        <v>35220078.210000001</v>
      </c>
      <c r="E41" s="1"/>
    </row>
    <row r="42" spans="1:5" x14ac:dyDescent="0.25">
      <c r="A42" s="43" t="s">
        <v>531</v>
      </c>
      <c r="B42" s="44" t="s">
        <v>532</v>
      </c>
      <c r="C42" s="59"/>
    </row>
    <row r="43" spans="1:5" x14ac:dyDescent="0.25">
      <c r="A43" s="45" t="s">
        <v>533</v>
      </c>
      <c r="B43" s="46" t="s">
        <v>534</v>
      </c>
      <c r="C43" s="47"/>
    </row>
    <row r="44" spans="1:5" x14ac:dyDescent="0.25">
      <c r="A44" s="45" t="s">
        <v>535</v>
      </c>
      <c r="B44" s="46" t="s">
        <v>536</v>
      </c>
      <c r="C44" s="47"/>
    </row>
    <row r="45" spans="1:5" x14ac:dyDescent="0.25">
      <c r="A45" s="45" t="s">
        <v>537</v>
      </c>
      <c r="B45" s="46" t="s">
        <v>538</v>
      </c>
      <c r="C45" s="47"/>
    </row>
    <row r="46" spans="1:5" x14ac:dyDescent="0.25">
      <c r="A46" s="45" t="s">
        <v>539</v>
      </c>
      <c r="B46" s="46" t="s">
        <v>540</v>
      </c>
      <c r="C46" s="47"/>
    </row>
    <row r="47" spans="1:5" x14ac:dyDescent="0.25">
      <c r="A47" s="45" t="s">
        <v>541</v>
      </c>
      <c r="B47" s="46" t="s">
        <v>542</v>
      </c>
      <c r="C47" s="47"/>
    </row>
    <row r="48" spans="1:5" x14ac:dyDescent="0.25">
      <c r="A48" s="45" t="s">
        <v>543</v>
      </c>
      <c r="B48" s="46" t="s">
        <v>544</v>
      </c>
      <c r="C48" s="47"/>
    </row>
    <row r="49" spans="1:3" x14ac:dyDescent="0.25">
      <c r="A49" s="43" t="s">
        <v>545</v>
      </c>
      <c r="B49" s="44" t="s">
        <v>546</v>
      </c>
      <c r="C49" s="131">
        <v>35220078.210000001</v>
      </c>
    </row>
    <row r="50" spans="1:3" x14ac:dyDescent="0.25">
      <c r="A50" s="45" t="s">
        <v>547</v>
      </c>
      <c r="B50" s="46" t="s">
        <v>548</v>
      </c>
      <c r="C50" s="47"/>
    </row>
    <row r="51" spans="1:3" x14ac:dyDescent="0.25">
      <c r="A51" s="45" t="s">
        <v>549</v>
      </c>
      <c r="B51" s="46" t="s">
        <v>550</v>
      </c>
      <c r="C51" s="47"/>
    </row>
    <row r="52" spans="1:3" x14ac:dyDescent="0.25">
      <c r="A52" s="45" t="s">
        <v>551</v>
      </c>
      <c r="B52" s="46" t="s">
        <v>552</v>
      </c>
      <c r="C52" s="47"/>
    </row>
    <row r="53" spans="1:3" x14ac:dyDescent="0.25">
      <c r="A53" s="45" t="s">
        <v>553</v>
      </c>
      <c r="B53" s="46" t="s">
        <v>554</v>
      </c>
      <c r="C53" s="47"/>
    </row>
    <row r="54" spans="1:3" x14ac:dyDescent="0.25">
      <c r="A54" s="45" t="s">
        <v>44</v>
      </c>
      <c r="B54" s="46" t="s">
        <v>555</v>
      </c>
      <c r="C54" s="129">
        <v>35220078.210000001</v>
      </c>
    </row>
    <row r="55" spans="1:3" x14ac:dyDescent="0.25">
      <c r="A55" s="45" t="s">
        <v>556</v>
      </c>
      <c r="B55" s="46" t="s">
        <v>557</v>
      </c>
      <c r="C55" s="47"/>
    </row>
    <row r="56" spans="1:3" x14ac:dyDescent="0.25">
      <c r="A56" s="45" t="s">
        <v>558</v>
      </c>
      <c r="B56" s="46" t="s">
        <v>559</v>
      </c>
      <c r="C56" s="47"/>
    </row>
    <row r="57" spans="1:3" x14ac:dyDescent="0.25">
      <c r="A57" s="43" t="s">
        <v>560</v>
      </c>
      <c r="B57" s="44" t="s">
        <v>561</v>
      </c>
      <c r="C57" s="59"/>
    </row>
    <row r="58" spans="1:3" x14ac:dyDescent="0.25">
      <c r="A58" s="45" t="s">
        <v>562</v>
      </c>
      <c r="B58" s="46" t="s">
        <v>563</v>
      </c>
      <c r="C58" s="47"/>
    </row>
    <row r="59" spans="1:3" x14ac:dyDescent="0.25">
      <c r="A59" s="45" t="s">
        <v>564</v>
      </c>
      <c r="B59" s="46" t="s">
        <v>565</v>
      </c>
      <c r="C59" s="47"/>
    </row>
    <row r="60" spans="1:3" x14ac:dyDescent="0.25">
      <c r="A60" s="45" t="s">
        <v>566</v>
      </c>
      <c r="B60" s="46" t="s">
        <v>567</v>
      </c>
      <c r="C60" s="47"/>
    </row>
    <row r="61" spans="1:3" x14ac:dyDescent="0.25">
      <c r="A61" s="45" t="s">
        <v>568</v>
      </c>
      <c r="B61" s="46" t="s">
        <v>569</v>
      </c>
      <c r="C61" s="47"/>
    </row>
    <row r="62" spans="1:3" x14ac:dyDescent="0.25">
      <c r="A62" s="45" t="s">
        <v>570</v>
      </c>
      <c r="B62" s="46" t="s">
        <v>571</v>
      </c>
      <c r="C62" s="47"/>
    </row>
    <row r="63" spans="1:3" ht="26.25" x14ac:dyDescent="0.25">
      <c r="A63" s="43" t="s">
        <v>572</v>
      </c>
      <c r="B63" s="44" t="s">
        <v>573</v>
      </c>
      <c r="C63" s="59"/>
    </row>
    <row r="64" spans="1:3" x14ac:dyDescent="0.25">
      <c r="A64" s="45" t="s">
        <v>574</v>
      </c>
      <c r="B64" s="46" t="s">
        <v>575</v>
      </c>
      <c r="C64" s="47"/>
    </row>
    <row r="65" spans="1:3" x14ac:dyDescent="0.25">
      <c r="A65" s="45" t="s">
        <v>576</v>
      </c>
      <c r="B65" s="46" t="s">
        <v>577</v>
      </c>
      <c r="C65" s="47"/>
    </row>
    <row r="66" spans="1:3" x14ac:dyDescent="0.25">
      <c r="A66" s="45" t="s">
        <v>578</v>
      </c>
      <c r="B66" s="46" t="s">
        <v>579</v>
      </c>
      <c r="C66" s="47"/>
    </row>
    <row r="67" spans="1:3" x14ac:dyDescent="0.25">
      <c r="A67" s="45" t="s">
        <v>580</v>
      </c>
      <c r="B67" s="46" t="s">
        <v>581</v>
      </c>
      <c r="C67" s="47"/>
    </row>
    <row r="68" spans="1:3" x14ac:dyDescent="0.25">
      <c r="A68" s="43" t="s">
        <v>582</v>
      </c>
      <c r="B68" s="44" t="s">
        <v>583</v>
      </c>
      <c r="C68" s="59"/>
    </row>
    <row r="69" spans="1:3" x14ac:dyDescent="0.25">
      <c r="A69" s="45" t="s">
        <v>584</v>
      </c>
      <c r="B69" s="46" t="s">
        <v>585</v>
      </c>
      <c r="C69" s="47"/>
    </row>
    <row r="70" spans="1:3" x14ac:dyDescent="0.25">
      <c r="A70" s="45" t="s">
        <v>586</v>
      </c>
      <c r="B70" s="46" t="s">
        <v>587</v>
      </c>
      <c r="C70" s="47"/>
    </row>
    <row r="71" spans="1:3" x14ac:dyDescent="0.25">
      <c r="A71" s="45" t="s">
        <v>588</v>
      </c>
      <c r="B71" s="46" t="s">
        <v>589</v>
      </c>
      <c r="C71" s="47"/>
    </row>
    <row r="72" spans="1:3" x14ac:dyDescent="0.25">
      <c r="A72" s="45" t="s">
        <v>590</v>
      </c>
      <c r="B72" s="46" t="s">
        <v>591</v>
      </c>
      <c r="C72" s="47"/>
    </row>
    <row r="73" spans="1:3" x14ac:dyDescent="0.25">
      <c r="A73" s="45" t="s">
        <v>592</v>
      </c>
      <c r="B73" s="46" t="s">
        <v>593</v>
      </c>
      <c r="C73" s="47"/>
    </row>
    <row r="74" spans="1:3" x14ac:dyDescent="0.25">
      <c r="A74" s="45" t="s">
        <v>594</v>
      </c>
      <c r="B74" s="46" t="s">
        <v>595</v>
      </c>
      <c r="C74" s="47"/>
    </row>
    <row r="75" spans="1:3" x14ac:dyDescent="0.25">
      <c r="A75" s="43" t="s">
        <v>596</v>
      </c>
      <c r="B75" s="44" t="s">
        <v>597</v>
      </c>
      <c r="C75" s="59"/>
    </row>
    <row r="76" spans="1:3" x14ac:dyDescent="0.25">
      <c r="A76" s="45" t="s">
        <v>598</v>
      </c>
      <c r="B76" s="46" t="s">
        <v>599</v>
      </c>
      <c r="C76" s="47"/>
    </row>
    <row r="77" spans="1:3" x14ac:dyDescent="0.25">
      <c r="A77" s="45" t="s">
        <v>600</v>
      </c>
      <c r="B77" s="46" t="s">
        <v>601</v>
      </c>
      <c r="C77" s="47"/>
    </row>
    <row r="78" spans="1:3" x14ac:dyDescent="0.25">
      <c r="A78" s="45" t="s">
        <v>602</v>
      </c>
      <c r="B78" s="46" t="s">
        <v>603</v>
      </c>
      <c r="C78" s="47"/>
    </row>
    <row r="79" spans="1:3" x14ac:dyDescent="0.25">
      <c r="A79" s="45" t="s">
        <v>604</v>
      </c>
      <c r="B79" s="46" t="s">
        <v>605</v>
      </c>
      <c r="C79" s="47"/>
    </row>
    <row r="80" spans="1:3" x14ac:dyDescent="0.25">
      <c r="A80" s="45" t="s">
        <v>606</v>
      </c>
      <c r="B80" s="46" t="s">
        <v>607</v>
      </c>
      <c r="C80" s="47"/>
    </row>
    <row r="81" spans="1:3" x14ac:dyDescent="0.25">
      <c r="A81" s="45" t="s">
        <v>608</v>
      </c>
      <c r="B81" s="46" t="s">
        <v>609</v>
      </c>
      <c r="C81" s="47"/>
    </row>
    <row r="82" spans="1:3" x14ac:dyDescent="0.25">
      <c r="A82" s="45" t="s">
        <v>610</v>
      </c>
      <c r="B82" s="46" t="s">
        <v>611</v>
      </c>
      <c r="C82" s="47"/>
    </row>
    <row r="83" spans="1:3" x14ac:dyDescent="0.25">
      <c r="A83" s="45" t="s">
        <v>612</v>
      </c>
      <c r="B83" s="46" t="s">
        <v>613</v>
      </c>
      <c r="C83" s="47"/>
    </row>
    <row r="84" spans="1:3" x14ac:dyDescent="0.25">
      <c r="A84" s="45" t="s">
        <v>614</v>
      </c>
      <c r="B84" s="46" t="s">
        <v>615</v>
      </c>
      <c r="C84" s="47"/>
    </row>
    <row r="85" spans="1:3" x14ac:dyDescent="0.25">
      <c r="A85" s="43" t="s">
        <v>616</v>
      </c>
      <c r="B85" s="44" t="s">
        <v>617</v>
      </c>
      <c r="C85" s="59"/>
    </row>
    <row r="86" spans="1:3" x14ac:dyDescent="0.25">
      <c r="A86" s="45" t="s">
        <v>618</v>
      </c>
      <c r="B86" s="46" t="s">
        <v>619</v>
      </c>
      <c r="C86" s="47"/>
    </row>
    <row r="87" spans="1:3" x14ac:dyDescent="0.25">
      <c r="A87" s="56">
        <v>3</v>
      </c>
      <c r="B87" s="57" t="s">
        <v>620</v>
      </c>
      <c r="C87" s="58"/>
    </row>
    <row r="88" spans="1:3" ht="26.25" x14ac:dyDescent="0.25">
      <c r="A88" s="43" t="s">
        <v>621</v>
      </c>
      <c r="B88" s="44" t="s">
        <v>622</v>
      </c>
      <c r="C88" s="59"/>
    </row>
    <row r="89" spans="1:3" x14ac:dyDescent="0.25">
      <c r="A89" s="45" t="s">
        <v>623</v>
      </c>
      <c r="B89" s="46" t="s">
        <v>624</v>
      </c>
      <c r="C89" s="47"/>
    </row>
    <row r="90" spans="1:3" x14ac:dyDescent="0.25">
      <c r="A90" s="45" t="s">
        <v>625</v>
      </c>
      <c r="B90" s="46" t="s">
        <v>626</v>
      </c>
      <c r="C90" s="47"/>
    </row>
    <row r="91" spans="1:3" x14ac:dyDescent="0.25">
      <c r="A91" s="43" t="s">
        <v>627</v>
      </c>
      <c r="B91" s="44" t="s">
        <v>628</v>
      </c>
      <c r="C91" s="59"/>
    </row>
    <row r="92" spans="1:3" x14ac:dyDescent="0.25">
      <c r="A92" s="45" t="s">
        <v>629</v>
      </c>
      <c r="B92" s="46" t="s">
        <v>630</v>
      </c>
      <c r="C92" s="47"/>
    </row>
    <row r="93" spans="1:3" x14ac:dyDescent="0.25">
      <c r="A93" s="45" t="s">
        <v>631</v>
      </c>
      <c r="B93" s="46" t="s">
        <v>632</v>
      </c>
      <c r="C93" s="47"/>
    </row>
    <row r="94" spans="1:3" x14ac:dyDescent="0.25">
      <c r="A94" s="45" t="s">
        <v>633</v>
      </c>
      <c r="B94" s="46" t="s">
        <v>634</v>
      </c>
      <c r="C94" s="47"/>
    </row>
    <row r="95" spans="1:3" x14ac:dyDescent="0.25">
      <c r="A95" s="45" t="s">
        <v>635</v>
      </c>
      <c r="B95" s="46" t="s">
        <v>636</v>
      </c>
      <c r="C95" s="47"/>
    </row>
    <row r="96" spans="1:3" x14ac:dyDescent="0.25">
      <c r="A96" s="45" t="s">
        <v>637</v>
      </c>
      <c r="B96" s="46" t="s">
        <v>638</v>
      </c>
      <c r="C96" s="47"/>
    </row>
    <row r="97" spans="1:3" x14ac:dyDescent="0.25">
      <c r="A97" s="45" t="s">
        <v>639</v>
      </c>
      <c r="B97" s="46" t="s">
        <v>640</v>
      </c>
      <c r="C97" s="47"/>
    </row>
    <row r="98" spans="1:3" x14ac:dyDescent="0.25">
      <c r="A98" s="43" t="s">
        <v>641</v>
      </c>
      <c r="B98" s="44" t="s">
        <v>642</v>
      </c>
      <c r="C98" s="59"/>
    </row>
    <row r="99" spans="1:3" x14ac:dyDescent="0.25">
      <c r="A99" s="45" t="s">
        <v>643</v>
      </c>
      <c r="B99" s="46" t="s">
        <v>644</v>
      </c>
      <c r="C99" s="47"/>
    </row>
    <row r="100" spans="1:3" x14ac:dyDescent="0.25">
      <c r="A100" s="45" t="s">
        <v>645</v>
      </c>
      <c r="B100" s="46" t="s">
        <v>646</v>
      </c>
      <c r="C100" s="47"/>
    </row>
    <row r="101" spans="1:3" x14ac:dyDescent="0.25">
      <c r="A101" s="45" t="s">
        <v>647</v>
      </c>
      <c r="B101" s="46" t="s">
        <v>648</v>
      </c>
      <c r="C101" s="47"/>
    </row>
    <row r="102" spans="1:3" x14ac:dyDescent="0.25">
      <c r="A102" s="45" t="s">
        <v>649</v>
      </c>
      <c r="B102" s="46" t="s">
        <v>650</v>
      </c>
      <c r="C102" s="47"/>
    </row>
    <row r="103" spans="1:3" x14ac:dyDescent="0.25">
      <c r="A103" s="45" t="s">
        <v>651</v>
      </c>
      <c r="B103" s="46" t="s">
        <v>652</v>
      </c>
      <c r="C103" s="47"/>
    </row>
    <row r="104" spans="1:3" x14ac:dyDescent="0.25">
      <c r="A104" s="45" t="s">
        <v>653</v>
      </c>
      <c r="B104" s="46" t="s">
        <v>654</v>
      </c>
      <c r="C104" s="47"/>
    </row>
    <row r="105" spans="1:3" x14ac:dyDescent="0.25">
      <c r="A105" s="43" t="s">
        <v>655</v>
      </c>
      <c r="B105" s="44" t="s">
        <v>656</v>
      </c>
      <c r="C105" s="59"/>
    </row>
    <row r="106" spans="1:3" ht="26.25" x14ac:dyDescent="0.25">
      <c r="A106" s="45" t="s">
        <v>657</v>
      </c>
      <c r="B106" s="46" t="s">
        <v>658</v>
      </c>
      <c r="C106" s="47"/>
    </row>
    <row r="107" spans="1:3" x14ac:dyDescent="0.25">
      <c r="A107" s="45" t="s">
        <v>659</v>
      </c>
      <c r="B107" s="46" t="s">
        <v>660</v>
      </c>
      <c r="C107" s="47"/>
    </row>
    <row r="108" spans="1:3" x14ac:dyDescent="0.25">
      <c r="A108" s="45" t="s">
        <v>661</v>
      </c>
      <c r="B108" s="46" t="s">
        <v>662</v>
      </c>
      <c r="C108" s="47"/>
    </row>
    <row r="109" spans="1:3" x14ac:dyDescent="0.25">
      <c r="A109" s="43" t="s">
        <v>663</v>
      </c>
      <c r="B109" s="44" t="s">
        <v>664</v>
      </c>
      <c r="C109" s="59"/>
    </row>
    <row r="110" spans="1:3" x14ac:dyDescent="0.25">
      <c r="A110" s="45" t="s">
        <v>665</v>
      </c>
      <c r="B110" s="46" t="s">
        <v>666</v>
      </c>
      <c r="C110" s="47"/>
    </row>
    <row r="111" spans="1:3" x14ac:dyDescent="0.25">
      <c r="A111" s="45" t="s">
        <v>667</v>
      </c>
      <c r="B111" s="46" t="s">
        <v>668</v>
      </c>
      <c r="C111" s="47"/>
    </row>
    <row r="112" spans="1:3" x14ac:dyDescent="0.25">
      <c r="A112" s="45" t="s">
        <v>669</v>
      </c>
      <c r="B112" s="46" t="s">
        <v>670</v>
      </c>
      <c r="C112" s="47"/>
    </row>
    <row r="113" spans="1:3" x14ac:dyDescent="0.25">
      <c r="A113" s="45" t="s">
        <v>671</v>
      </c>
      <c r="B113" s="46" t="s">
        <v>672</v>
      </c>
      <c r="C113" s="47"/>
    </row>
    <row r="114" spans="1:3" ht="26.25" x14ac:dyDescent="0.25">
      <c r="A114" s="45" t="s">
        <v>673</v>
      </c>
      <c r="B114" s="46" t="s">
        <v>674</v>
      </c>
      <c r="C114" s="47"/>
    </row>
    <row r="115" spans="1:3" x14ac:dyDescent="0.25">
      <c r="A115" s="45" t="s">
        <v>675</v>
      </c>
      <c r="B115" s="46" t="s">
        <v>676</v>
      </c>
      <c r="C115" s="47"/>
    </row>
    <row r="116" spans="1:3" x14ac:dyDescent="0.25">
      <c r="A116" s="43" t="s">
        <v>677</v>
      </c>
      <c r="B116" s="44" t="s">
        <v>678</v>
      </c>
      <c r="C116" s="59"/>
    </row>
    <row r="117" spans="1:3" x14ac:dyDescent="0.25">
      <c r="A117" s="45" t="s">
        <v>679</v>
      </c>
      <c r="B117" s="46" t="s">
        <v>680</v>
      </c>
      <c r="C117" s="47"/>
    </row>
    <row r="118" spans="1:3" x14ac:dyDescent="0.25">
      <c r="A118" s="43" t="s">
        <v>681</v>
      </c>
      <c r="B118" s="44" t="s">
        <v>682</v>
      </c>
      <c r="C118" s="59"/>
    </row>
    <row r="119" spans="1:3" x14ac:dyDescent="0.25">
      <c r="A119" s="45" t="s">
        <v>683</v>
      </c>
      <c r="B119" s="46" t="s">
        <v>684</v>
      </c>
      <c r="C119" s="47"/>
    </row>
    <row r="120" spans="1:3" x14ac:dyDescent="0.25">
      <c r="A120" s="45" t="s">
        <v>685</v>
      </c>
      <c r="B120" s="46" t="s">
        <v>686</v>
      </c>
      <c r="C120" s="47"/>
    </row>
    <row r="121" spans="1:3" x14ac:dyDescent="0.25">
      <c r="A121" s="43" t="s">
        <v>687</v>
      </c>
      <c r="B121" s="44" t="s">
        <v>688</v>
      </c>
      <c r="C121" s="59"/>
    </row>
    <row r="122" spans="1:3" x14ac:dyDescent="0.25">
      <c r="A122" s="45" t="s">
        <v>689</v>
      </c>
      <c r="B122" s="46" t="s">
        <v>690</v>
      </c>
      <c r="C122" s="47"/>
    </row>
    <row r="123" spans="1:3" x14ac:dyDescent="0.25">
      <c r="A123" s="45" t="s">
        <v>691</v>
      </c>
      <c r="B123" s="46" t="s">
        <v>692</v>
      </c>
      <c r="C123" s="47"/>
    </row>
    <row r="124" spans="1:3" x14ac:dyDescent="0.25">
      <c r="A124" s="45" t="s">
        <v>693</v>
      </c>
      <c r="B124" s="46" t="s">
        <v>694</v>
      </c>
      <c r="C124" s="47"/>
    </row>
    <row r="125" spans="1:3" x14ac:dyDescent="0.25">
      <c r="A125" s="45" t="s">
        <v>695</v>
      </c>
      <c r="B125" s="46" t="s">
        <v>696</v>
      </c>
      <c r="C125" s="47"/>
    </row>
    <row r="126" spans="1:3" x14ac:dyDescent="0.25">
      <c r="A126" s="43" t="s">
        <v>697</v>
      </c>
      <c r="B126" s="44" t="s">
        <v>698</v>
      </c>
      <c r="C126" s="59"/>
    </row>
    <row r="127" spans="1:3" x14ac:dyDescent="0.25">
      <c r="A127" s="45" t="s">
        <v>699</v>
      </c>
      <c r="B127" s="46" t="s">
        <v>700</v>
      </c>
      <c r="C127" s="47"/>
    </row>
    <row r="128" spans="1:3" x14ac:dyDescent="0.25">
      <c r="A128" s="45" t="s">
        <v>701</v>
      </c>
      <c r="B128" s="46" t="s">
        <v>702</v>
      </c>
      <c r="C128" s="47"/>
    </row>
    <row r="129" spans="1:3" x14ac:dyDescent="0.25">
      <c r="A129" s="45" t="s">
        <v>703</v>
      </c>
      <c r="B129" s="46" t="s">
        <v>704</v>
      </c>
      <c r="C129" s="47"/>
    </row>
    <row r="130" spans="1:3" x14ac:dyDescent="0.25">
      <c r="A130" s="56">
        <v>4</v>
      </c>
      <c r="B130" s="57" t="s">
        <v>705</v>
      </c>
      <c r="C130" s="58"/>
    </row>
    <row r="131" spans="1:3" ht="26.25" x14ac:dyDescent="0.25">
      <c r="A131" s="43" t="s">
        <v>706</v>
      </c>
      <c r="B131" s="44" t="s">
        <v>707</v>
      </c>
      <c r="C131" s="59"/>
    </row>
    <row r="132" spans="1:3" x14ac:dyDescent="0.25">
      <c r="A132" s="45" t="s">
        <v>708</v>
      </c>
      <c r="B132" s="46" t="s">
        <v>709</v>
      </c>
      <c r="C132" s="47"/>
    </row>
    <row r="133" spans="1:3" ht="39" x14ac:dyDescent="0.25">
      <c r="A133" s="43" t="s">
        <v>710</v>
      </c>
      <c r="B133" s="44" t="s">
        <v>711</v>
      </c>
      <c r="C133" s="60" t="s">
        <v>66</v>
      </c>
    </row>
    <row r="134" spans="1:3" ht="26.25" x14ac:dyDescent="0.25">
      <c r="A134" s="45" t="s">
        <v>712</v>
      </c>
      <c r="B134" s="46" t="s">
        <v>713</v>
      </c>
      <c r="C134" s="50" t="s">
        <v>66</v>
      </c>
    </row>
    <row r="135" spans="1:3" x14ac:dyDescent="0.25">
      <c r="A135" s="43" t="s">
        <v>714</v>
      </c>
      <c r="B135" s="44" t="s">
        <v>715</v>
      </c>
      <c r="C135" s="59"/>
    </row>
    <row r="136" spans="1:3" x14ac:dyDescent="0.25">
      <c r="A136" s="45" t="s">
        <v>716</v>
      </c>
      <c r="B136" s="46" t="s">
        <v>717</v>
      </c>
      <c r="C136" s="47"/>
    </row>
    <row r="137" spans="1:3" x14ac:dyDescent="0.25">
      <c r="A137" s="45" t="s">
        <v>718</v>
      </c>
      <c r="B137" s="46" t="s">
        <v>719</v>
      </c>
      <c r="C137" s="47"/>
    </row>
    <row r="138" spans="1:3" x14ac:dyDescent="0.25">
      <c r="A138" s="45" t="s">
        <v>720</v>
      </c>
      <c r="B138" s="46" t="s">
        <v>721</v>
      </c>
      <c r="C138" s="47"/>
    </row>
    <row r="139" spans="1:3" ht="26.25" x14ac:dyDescent="0.25">
      <c r="A139" s="45" t="s">
        <v>722</v>
      </c>
      <c r="B139" s="46" t="s">
        <v>723</v>
      </c>
      <c r="C139" s="47"/>
    </row>
    <row r="140" spans="1:3" x14ac:dyDescent="0.25">
      <c r="A140" s="43" t="s">
        <v>724</v>
      </c>
      <c r="B140" s="44" t="s">
        <v>725</v>
      </c>
      <c r="C140" s="59"/>
    </row>
    <row r="141" spans="1:3" x14ac:dyDescent="0.25">
      <c r="A141" s="45" t="s">
        <v>726</v>
      </c>
      <c r="B141" s="46" t="s">
        <v>727</v>
      </c>
      <c r="C141" s="47"/>
    </row>
    <row r="142" spans="1:3" ht="15" customHeight="1" x14ac:dyDescent="0.25">
      <c r="A142" s="201" t="s">
        <v>69</v>
      </c>
      <c r="B142" s="202"/>
      <c r="C142" s="166"/>
    </row>
    <row r="143" spans="1:3" x14ac:dyDescent="0.25">
      <c r="A143" s="27"/>
      <c r="B143" s="27"/>
      <c r="C143" s="27"/>
    </row>
    <row r="144" spans="1:3" ht="48" customHeight="1" x14ac:dyDescent="0.25">
      <c r="A144" s="203"/>
      <c r="B144" s="203"/>
      <c r="C144" s="203"/>
    </row>
  </sheetData>
  <mergeCells count="5">
    <mergeCell ref="A1:C1"/>
    <mergeCell ref="A3:C3"/>
    <mergeCell ref="A5:B5"/>
    <mergeCell ref="A142:B142"/>
    <mergeCell ref="A144:C144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1740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800100</xdr:colOff>
                <xdr:row>0</xdr:row>
                <xdr:rowOff>590550</xdr:rowOff>
              </to>
            </anchor>
          </objectPr>
        </oleObject>
      </mc:Choice>
      <mc:Fallback>
        <oleObject progId="CorelDraw.Graphic.17" shapeId="1740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C15"/>
  <sheetViews>
    <sheetView workbookViewId="0">
      <selection activeCell="D8" sqref="D8"/>
    </sheetView>
  </sheetViews>
  <sheetFormatPr baseColWidth="10" defaultRowHeight="15" x14ac:dyDescent="0.25"/>
  <cols>
    <col min="1" max="1" width="7" style="2" customWidth="1"/>
    <col min="2" max="2" width="56.7109375" customWidth="1"/>
    <col min="3" max="3" width="26.42578125" customWidth="1"/>
  </cols>
  <sheetData>
    <row r="1" spans="1:3" ht="48" customHeight="1" x14ac:dyDescent="0.3">
      <c r="A1" s="189" t="s">
        <v>65</v>
      </c>
      <c r="B1" s="204"/>
      <c r="C1" s="204"/>
    </row>
    <row r="2" spans="1:3" ht="29.25" customHeight="1" x14ac:dyDescent="0.25">
      <c r="A2" s="197" t="s">
        <v>70</v>
      </c>
      <c r="B2" s="197"/>
      <c r="C2" s="197"/>
    </row>
    <row r="3" spans="1:3" ht="15.75" x14ac:dyDescent="0.25">
      <c r="A3" s="205" t="s">
        <v>71</v>
      </c>
      <c r="B3" s="205"/>
      <c r="C3" s="205"/>
    </row>
    <row r="4" spans="1:3" x14ac:dyDescent="0.25">
      <c r="A4" s="33" t="s">
        <v>66</v>
      </c>
      <c r="B4" s="27"/>
      <c r="C4" s="27"/>
    </row>
    <row r="5" spans="1:3" x14ac:dyDescent="0.25">
      <c r="A5" s="206" t="s">
        <v>67</v>
      </c>
      <c r="B5" s="207"/>
      <c r="C5" s="34" t="s">
        <v>68</v>
      </c>
    </row>
    <row r="6" spans="1:3" x14ac:dyDescent="0.25">
      <c r="A6" s="35">
        <v>1</v>
      </c>
      <c r="B6" s="36" t="s">
        <v>72</v>
      </c>
      <c r="C6" s="88">
        <v>8812996.4700000007</v>
      </c>
    </row>
    <row r="7" spans="1:3" x14ac:dyDescent="0.25">
      <c r="A7" s="35">
        <v>2</v>
      </c>
      <c r="B7" s="36" t="s">
        <v>73</v>
      </c>
      <c r="C7" s="88">
        <v>26407081.739999998</v>
      </c>
    </row>
    <row r="8" spans="1:3" x14ac:dyDescent="0.25">
      <c r="A8" s="35">
        <v>3</v>
      </c>
      <c r="B8" s="36" t="s">
        <v>74</v>
      </c>
      <c r="C8" s="77" t="s">
        <v>66</v>
      </c>
    </row>
    <row r="9" spans="1:3" x14ac:dyDescent="0.25">
      <c r="A9" s="35">
        <v>4</v>
      </c>
      <c r="B9" s="36" t="s">
        <v>75</v>
      </c>
      <c r="C9" s="77" t="s">
        <v>66</v>
      </c>
    </row>
    <row r="10" spans="1:3" x14ac:dyDescent="0.25">
      <c r="A10" s="35">
        <v>5</v>
      </c>
      <c r="B10" s="36" t="s">
        <v>76</v>
      </c>
      <c r="C10" s="78" t="s">
        <v>66</v>
      </c>
    </row>
    <row r="11" spans="1:3" x14ac:dyDescent="0.25">
      <c r="A11" s="206" t="s">
        <v>69</v>
      </c>
      <c r="B11" s="207"/>
      <c r="C11" s="89">
        <v>35220078.210000001</v>
      </c>
    </row>
    <row r="12" spans="1:3" x14ac:dyDescent="0.25">
      <c r="A12" s="37" t="s">
        <v>66</v>
      </c>
      <c r="B12" s="27"/>
      <c r="C12" s="27"/>
    </row>
    <row r="13" spans="1:3" x14ac:dyDescent="0.25">
      <c r="A13" s="38"/>
      <c r="B13" s="27"/>
      <c r="C13" s="27"/>
    </row>
    <row r="14" spans="1:3" x14ac:dyDescent="0.25">
      <c r="A14" s="203"/>
      <c r="B14" s="203"/>
      <c r="C14" s="203"/>
    </row>
    <row r="15" spans="1:3" x14ac:dyDescent="0.25">
      <c r="A15" s="39" t="s">
        <v>66</v>
      </c>
      <c r="B15" s="27"/>
      <c r="C15" s="27"/>
    </row>
  </sheetData>
  <mergeCells count="6">
    <mergeCell ref="A14:C14"/>
    <mergeCell ref="A1:C1"/>
    <mergeCell ref="A2:C2"/>
    <mergeCell ref="A3:C3"/>
    <mergeCell ref="A5:B5"/>
    <mergeCell ref="A11:B11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5121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28575</xdr:rowOff>
              </from>
              <to>
                <xdr:col>1</xdr:col>
                <xdr:colOff>352425</xdr:colOff>
                <xdr:row>0</xdr:row>
                <xdr:rowOff>533400</xdr:rowOff>
              </to>
            </anchor>
          </objectPr>
        </oleObject>
      </mc:Choice>
      <mc:Fallback>
        <oleObject progId="CorelDraw.Graphic.17" shapeId="5121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G44"/>
  <sheetViews>
    <sheetView workbookViewId="0">
      <selection activeCell="E11" sqref="E11:F11"/>
    </sheetView>
  </sheetViews>
  <sheetFormatPr baseColWidth="10" defaultRowHeight="15" x14ac:dyDescent="0.25"/>
  <cols>
    <col min="1" max="1" width="7.42578125" customWidth="1"/>
    <col min="2" max="2" width="64" customWidth="1"/>
    <col min="3" max="3" width="33.140625" customWidth="1"/>
    <col min="7" max="7" width="14.140625" bestFit="1" customWidth="1"/>
  </cols>
  <sheetData>
    <row r="1" spans="1:7" ht="42.75" customHeight="1" x14ac:dyDescent="0.3">
      <c r="A1" s="189" t="s">
        <v>65</v>
      </c>
      <c r="B1" s="189"/>
      <c r="C1" s="189"/>
    </row>
    <row r="2" spans="1:7" ht="9" customHeight="1" x14ac:dyDescent="0.25">
      <c r="A2" s="210"/>
      <c r="B2" s="210"/>
      <c r="C2" s="210"/>
      <c r="G2" s="1"/>
    </row>
    <row r="3" spans="1:7" x14ac:dyDescent="0.25">
      <c r="A3" s="211" t="s">
        <v>1237</v>
      </c>
      <c r="B3" s="212"/>
      <c r="C3" s="53" t="s">
        <v>68</v>
      </c>
    </row>
    <row r="4" spans="1:7" x14ac:dyDescent="0.25">
      <c r="A4" s="208" t="s">
        <v>458</v>
      </c>
      <c r="B4" s="209"/>
      <c r="C4" s="96">
        <v>5824531.9500000002</v>
      </c>
    </row>
    <row r="5" spans="1:7" x14ac:dyDescent="0.25">
      <c r="A5" s="54">
        <v>1000</v>
      </c>
      <c r="B5" s="46" t="s">
        <v>11</v>
      </c>
      <c r="C5" s="155">
        <v>3135011.12</v>
      </c>
    </row>
    <row r="6" spans="1:7" x14ac:dyDescent="0.25">
      <c r="A6" s="54">
        <v>2000</v>
      </c>
      <c r="B6" s="46" t="s">
        <v>114</v>
      </c>
      <c r="C6" s="155">
        <v>169870</v>
      </c>
    </row>
    <row r="7" spans="1:7" x14ac:dyDescent="0.25">
      <c r="A7" s="54">
        <v>3000</v>
      </c>
      <c r="B7" s="46" t="s">
        <v>13</v>
      </c>
      <c r="C7" s="155">
        <v>2006222.83</v>
      </c>
    </row>
    <row r="8" spans="1:7" x14ac:dyDescent="0.25">
      <c r="A8" s="54">
        <v>4000</v>
      </c>
      <c r="B8" s="46" t="s">
        <v>249</v>
      </c>
      <c r="C8" s="155" t="s">
        <v>66</v>
      </c>
    </row>
    <row r="9" spans="1:7" x14ac:dyDescent="0.25">
      <c r="A9" s="54">
        <v>5000</v>
      </c>
      <c r="B9" s="46" t="s">
        <v>15</v>
      </c>
      <c r="C9" s="155">
        <v>513428</v>
      </c>
    </row>
    <row r="10" spans="1:7" x14ac:dyDescent="0.25">
      <c r="A10" s="54">
        <v>6000</v>
      </c>
      <c r="B10" s="46" t="s">
        <v>16</v>
      </c>
      <c r="C10" s="155" t="s">
        <v>66</v>
      </c>
    </row>
    <row r="11" spans="1:7" x14ac:dyDescent="0.25">
      <c r="A11" s="54">
        <v>7000</v>
      </c>
      <c r="B11" s="46" t="s">
        <v>17</v>
      </c>
      <c r="C11" s="155" t="s">
        <v>66</v>
      </c>
    </row>
    <row r="12" spans="1:7" x14ac:dyDescent="0.25">
      <c r="A12" s="54">
        <v>8000</v>
      </c>
      <c r="B12" s="46" t="s">
        <v>424</v>
      </c>
      <c r="C12" s="55" t="s">
        <v>66</v>
      </c>
    </row>
    <row r="13" spans="1:7" x14ac:dyDescent="0.25">
      <c r="A13" s="54">
        <v>9000</v>
      </c>
      <c r="B13" s="46" t="s">
        <v>438</v>
      </c>
      <c r="C13" s="55" t="s">
        <v>66</v>
      </c>
    </row>
    <row r="14" spans="1:7" x14ac:dyDescent="0.25">
      <c r="A14" s="208" t="s">
        <v>459</v>
      </c>
      <c r="B14" s="209"/>
      <c r="C14" s="96">
        <v>1071817.53</v>
      </c>
    </row>
    <row r="15" spans="1:7" x14ac:dyDescent="0.25">
      <c r="A15" s="54">
        <v>1000</v>
      </c>
      <c r="B15" s="46" t="s">
        <v>11</v>
      </c>
      <c r="C15" s="155">
        <v>898657.53</v>
      </c>
    </row>
    <row r="16" spans="1:7" x14ac:dyDescent="0.25">
      <c r="A16" s="54">
        <v>2000</v>
      </c>
      <c r="B16" s="46" t="s">
        <v>114</v>
      </c>
      <c r="C16" s="155">
        <v>57670</v>
      </c>
    </row>
    <row r="17" spans="1:3" x14ac:dyDescent="0.25">
      <c r="A17" s="54">
        <v>3000</v>
      </c>
      <c r="B17" s="46" t="s">
        <v>13</v>
      </c>
      <c r="C17" s="155">
        <v>115490</v>
      </c>
    </row>
    <row r="18" spans="1:3" x14ac:dyDescent="0.25">
      <c r="A18" s="54">
        <v>4000</v>
      </c>
      <c r="B18" s="46" t="s">
        <v>249</v>
      </c>
      <c r="C18" s="155"/>
    </row>
    <row r="19" spans="1:3" x14ac:dyDescent="0.25">
      <c r="A19" s="54">
        <v>5000</v>
      </c>
      <c r="B19" s="46" t="s">
        <v>15</v>
      </c>
      <c r="C19" s="155"/>
    </row>
    <row r="20" spans="1:3" x14ac:dyDescent="0.25">
      <c r="A20" s="54">
        <v>6000</v>
      </c>
      <c r="B20" s="46" t="s">
        <v>16</v>
      </c>
      <c r="C20" s="155"/>
    </row>
    <row r="21" spans="1:3" x14ac:dyDescent="0.25">
      <c r="A21" s="54">
        <v>7000</v>
      </c>
      <c r="B21" s="46" t="s">
        <v>17</v>
      </c>
      <c r="C21" s="155"/>
    </row>
    <row r="22" spans="1:3" x14ac:dyDescent="0.25">
      <c r="A22" s="54">
        <v>8000</v>
      </c>
      <c r="B22" s="46" t="s">
        <v>424</v>
      </c>
      <c r="C22" s="155"/>
    </row>
    <row r="23" spans="1:3" x14ac:dyDescent="0.25">
      <c r="A23" s="54">
        <v>9000</v>
      </c>
      <c r="B23" s="46" t="s">
        <v>438</v>
      </c>
      <c r="C23" s="155"/>
    </row>
    <row r="24" spans="1:3" x14ac:dyDescent="0.25">
      <c r="A24" s="208" t="s">
        <v>460</v>
      </c>
      <c r="B24" s="209"/>
      <c r="C24" s="96">
        <v>25726051.43</v>
      </c>
    </row>
    <row r="25" spans="1:3" x14ac:dyDescent="0.25">
      <c r="A25" s="54">
        <v>1000</v>
      </c>
      <c r="B25" s="46" t="s">
        <v>11</v>
      </c>
      <c r="C25" s="155">
        <v>821668.78</v>
      </c>
    </row>
    <row r="26" spans="1:3" x14ac:dyDescent="0.25">
      <c r="A26" s="54">
        <v>2000</v>
      </c>
      <c r="B26" s="46" t="s">
        <v>114</v>
      </c>
      <c r="C26" s="155">
        <v>569123.28</v>
      </c>
    </row>
    <row r="27" spans="1:3" x14ac:dyDescent="0.25">
      <c r="A27" s="54">
        <v>3000</v>
      </c>
      <c r="B27" s="46" t="s">
        <v>13</v>
      </c>
      <c r="C27" s="155">
        <v>741605.63</v>
      </c>
    </row>
    <row r="28" spans="1:3" x14ac:dyDescent="0.25">
      <c r="A28" s="54">
        <v>4000</v>
      </c>
      <c r="B28" s="46" t="s">
        <v>249</v>
      </c>
      <c r="C28" s="155"/>
    </row>
    <row r="29" spans="1:3" x14ac:dyDescent="0.25">
      <c r="A29" s="54">
        <v>5000</v>
      </c>
      <c r="B29" s="46" t="s">
        <v>15</v>
      </c>
      <c r="C29" s="155">
        <v>11788917</v>
      </c>
    </row>
    <row r="30" spans="1:3" x14ac:dyDescent="0.25">
      <c r="A30" s="54">
        <v>6000</v>
      </c>
      <c r="B30" s="46" t="s">
        <v>16</v>
      </c>
      <c r="C30" s="155">
        <v>11804736.74</v>
      </c>
    </row>
    <row r="31" spans="1:3" x14ac:dyDescent="0.25">
      <c r="A31" s="54">
        <v>7000</v>
      </c>
      <c r="B31" s="46" t="s">
        <v>17</v>
      </c>
      <c r="C31" s="155"/>
    </row>
    <row r="32" spans="1:3" x14ac:dyDescent="0.25">
      <c r="A32" s="54">
        <v>8000</v>
      </c>
      <c r="B32" s="46" t="s">
        <v>424</v>
      </c>
      <c r="C32" s="155"/>
    </row>
    <row r="33" spans="1:5" x14ac:dyDescent="0.25">
      <c r="A33" s="54">
        <v>9000</v>
      </c>
      <c r="B33" s="46" t="s">
        <v>438</v>
      </c>
      <c r="C33" s="155" t="s">
        <v>66</v>
      </c>
    </row>
    <row r="34" spans="1:5" x14ac:dyDescent="0.25">
      <c r="A34" s="208" t="s">
        <v>461</v>
      </c>
      <c r="B34" s="209"/>
      <c r="C34" s="96">
        <v>2597677.2999999998</v>
      </c>
    </row>
    <row r="35" spans="1:5" x14ac:dyDescent="0.25">
      <c r="A35" s="54">
        <v>1000</v>
      </c>
      <c r="B35" s="46" t="s">
        <v>11</v>
      </c>
      <c r="C35" s="55"/>
    </row>
    <row r="36" spans="1:5" x14ac:dyDescent="0.25">
      <c r="A36" s="54">
        <v>2000</v>
      </c>
      <c r="B36" s="46" t="s">
        <v>114</v>
      </c>
      <c r="C36" s="155">
        <v>47882.5</v>
      </c>
    </row>
    <row r="37" spans="1:5" x14ac:dyDescent="0.25">
      <c r="A37" s="54">
        <v>3000</v>
      </c>
      <c r="B37" s="46" t="s">
        <v>13</v>
      </c>
      <c r="C37" s="155">
        <v>49794.8</v>
      </c>
    </row>
    <row r="38" spans="1:5" x14ac:dyDescent="0.25">
      <c r="A38" s="54">
        <v>4000</v>
      </c>
      <c r="B38" s="46" t="s">
        <v>249</v>
      </c>
      <c r="C38" s="155">
        <v>200000</v>
      </c>
    </row>
    <row r="39" spans="1:5" x14ac:dyDescent="0.25">
      <c r="A39" s="54">
        <v>5000</v>
      </c>
      <c r="B39" s="46" t="s">
        <v>15</v>
      </c>
      <c r="C39" s="155"/>
    </row>
    <row r="40" spans="1:5" x14ac:dyDescent="0.25">
      <c r="A40" s="54">
        <v>6000</v>
      </c>
      <c r="B40" s="46" t="s">
        <v>16</v>
      </c>
      <c r="C40" s="155"/>
    </row>
    <row r="41" spans="1:5" x14ac:dyDescent="0.25">
      <c r="A41" s="54">
        <v>7000</v>
      </c>
      <c r="B41" s="46" t="s">
        <v>17</v>
      </c>
      <c r="C41" s="155">
        <v>2300000</v>
      </c>
    </row>
    <row r="42" spans="1:5" x14ac:dyDescent="0.25">
      <c r="A42" s="54">
        <v>8000</v>
      </c>
      <c r="B42" s="46" t="s">
        <v>424</v>
      </c>
      <c r="C42" s="155"/>
    </row>
    <row r="43" spans="1:5" x14ac:dyDescent="0.25">
      <c r="A43" s="54">
        <v>9000</v>
      </c>
      <c r="B43" s="46" t="s">
        <v>438</v>
      </c>
      <c r="C43" s="155" t="s">
        <v>66</v>
      </c>
    </row>
    <row r="44" spans="1:5" ht="15" customHeight="1" x14ac:dyDescent="0.25">
      <c r="A44" s="208" t="s">
        <v>795</v>
      </c>
      <c r="B44" s="209"/>
      <c r="C44" s="96">
        <v>35220078.210000001</v>
      </c>
      <c r="E44" s="11"/>
    </row>
  </sheetData>
  <mergeCells count="8">
    <mergeCell ref="A24:B24"/>
    <mergeCell ref="A34:B34"/>
    <mergeCell ref="A44:B44"/>
    <mergeCell ref="A1:C1"/>
    <mergeCell ref="A2:C2"/>
    <mergeCell ref="A3:B3"/>
    <mergeCell ref="A4:B4"/>
    <mergeCell ref="A14:B14"/>
  </mergeCells>
  <pageMargins left="0.7" right="0.7" top="0.75" bottom="0.75" header="0.3" footer="0.3"/>
  <pageSetup scale="86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7170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28575</xdr:rowOff>
              </from>
              <to>
                <xdr:col>1</xdr:col>
                <xdr:colOff>304800</xdr:colOff>
                <xdr:row>1</xdr:row>
                <xdr:rowOff>0</xdr:rowOff>
              </to>
            </anchor>
          </objectPr>
        </oleObject>
      </mc:Choice>
      <mc:Fallback>
        <oleObject progId="CorelDraw.Graphic.17" shapeId="7170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C10"/>
  <sheetViews>
    <sheetView workbookViewId="0">
      <selection activeCell="C10" sqref="C10"/>
    </sheetView>
  </sheetViews>
  <sheetFormatPr baseColWidth="10" defaultRowHeight="15" x14ac:dyDescent="0.25"/>
  <cols>
    <col min="1" max="1" width="22.28515625" customWidth="1"/>
    <col min="2" max="2" width="75.42578125" customWidth="1"/>
  </cols>
  <sheetData>
    <row r="1" spans="1:3" ht="48" customHeight="1" x14ac:dyDescent="0.3">
      <c r="A1" s="189" t="s">
        <v>65</v>
      </c>
      <c r="B1" s="189"/>
      <c r="C1" s="189"/>
    </row>
    <row r="2" spans="1:3" ht="18.75" x14ac:dyDescent="0.3">
      <c r="A2" s="213" t="s">
        <v>1242</v>
      </c>
      <c r="B2" s="213"/>
    </row>
    <row r="3" spans="1:3" x14ac:dyDescent="0.25">
      <c r="A3" s="175" t="s">
        <v>1238</v>
      </c>
      <c r="B3" s="175" t="s">
        <v>1239</v>
      </c>
    </row>
    <row r="4" spans="1:3" ht="15.75" x14ac:dyDescent="0.25">
      <c r="A4" s="176">
        <v>1</v>
      </c>
      <c r="B4" s="177" t="s">
        <v>11</v>
      </c>
    </row>
    <row r="5" spans="1:3" ht="15.75" x14ac:dyDescent="0.25">
      <c r="A5" s="176">
        <v>2</v>
      </c>
      <c r="B5" s="177" t="s">
        <v>114</v>
      </c>
    </row>
    <row r="6" spans="1:3" ht="15.75" x14ac:dyDescent="0.25">
      <c r="A6" s="176">
        <v>3</v>
      </c>
      <c r="B6" s="177" t="s">
        <v>13</v>
      </c>
    </row>
    <row r="7" spans="1:3" ht="15.75" x14ac:dyDescent="0.25">
      <c r="A7" s="176">
        <v>4</v>
      </c>
      <c r="B7" s="177" t="s">
        <v>1240</v>
      </c>
    </row>
    <row r="8" spans="1:3" ht="15.75" x14ac:dyDescent="0.25">
      <c r="A8" s="176">
        <v>5</v>
      </c>
      <c r="B8" s="177" t="s">
        <v>15</v>
      </c>
    </row>
    <row r="9" spans="1:3" ht="15.75" x14ac:dyDescent="0.25">
      <c r="A9" s="176">
        <v>6</v>
      </c>
      <c r="B9" s="177" t="s">
        <v>1241</v>
      </c>
    </row>
    <row r="10" spans="1:3" ht="15.75" x14ac:dyDescent="0.25">
      <c r="A10" s="176">
        <v>7</v>
      </c>
      <c r="B10" s="177" t="s">
        <v>17</v>
      </c>
    </row>
  </sheetData>
  <mergeCells count="2">
    <mergeCell ref="A1:C1"/>
    <mergeCell ref="A2:B2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orelDraw.Graphic.17" shapeId="18433" r:id="rId3">
          <objectPr defaultSize="0" autoPict="0" r:id="rId4">
            <anchor moveWithCells="1">
              <from>
                <xdr:col>0</xdr:col>
                <xdr:colOff>0</xdr:colOff>
                <xdr:row>0</xdr:row>
                <xdr:rowOff>28575</xdr:rowOff>
              </from>
              <to>
                <xdr:col>0</xdr:col>
                <xdr:colOff>800100</xdr:colOff>
                <xdr:row>0</xdr:row>
                <xdr:rowOff>542925</xdr:rowOff>
              </to>
            </anchor>
          </objectPr>
        </oleObject>
      </mc:Choice>
      <mc:Fallback>
        <oleObject progId="CorelDraw.Graphic.17" shapeId="18433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Caratula</vt:lpstr>
      <vt:lpstr>27</vt:lpstr>
      <vt:lpstr>28</vt:lpstr>
      <vt:lpstr>COG</vt:lpstr>
      <vt:lpstr>CA</vt:lpstr>
      <vt:lpstr>CFG</vt:lpstr>
      <vt:lpstr>CTG</vt:lpstr>
      <vt:lpstr>PROGRAMAS Y PROYECTOS</vt:lpstr>
      <vt:lpstr>PRIORIDADES DEL GASTO</vt:lpstr>
      <vt:lpstr>9</vt:lpstr>
      <vt:lpstr>ANALITICO DE PLAZAS</vt:lpstr>
      <vt:lpstr>16</vt:lpstr>
      <vt:lpstr>tabla</vt:lpstr>
      <vt:lpstr>'16'!Área_de_impresión</vt:lpstr>
      <vt:lpstr>'28'!Área_de_impresión</vt:lpstr>
      <vt:lpstr>COG!Área_de_impresión</vt:lpstr>
      <vt:lpstr>'28'!Títulos_a_imprimir</vt:lpstr>
      <vt:lpstr>COG!Títulos_a_imprimir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Rodríguez Arreguín</dc:creator>
  <cp:lastModifiedBy>Estefania</cp:lastModifiedBy>
  <cp:lastPrinted>2021-01-27T17:16:38Z</cp:lastPrinted>
  <dcterms:created xsi:type="dcterms:W3CDTF">2020-01-04T15:53:37Z</dcterms:created>
  <dcterms:modified xsi:type="dcterms:W3CDTF">2021-02-16T17:14:26Z</dcterms:modified>
</cp:coreProperties>
</file>